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Override PartName="/xl/embeddings/oleObject_0_16.bin" ContentType="application/vnd.openxmlformats-officedocument.oleObject"/>
  <Override PartName="/xl/embeddings/oleObject_0_17.bin" ContentType="application/vnd.openxmlformats-officedocument.oleObject"/>
  <Override PartName="/xl/embeddings/oleObject_0_18.bin" ContentType="application/vnd.openxmlformats-officedocument.oleObject"/>
  <Override PartName="/xl/embeddings/oleObject_0_19.bin" ContentType="application/vnd.openxmlformats-officedocument.oleObject"/>
  <Override PartName="/xl/embeddings/oleObject_0_20.bin" ContentType="application/vnd.openxmlformats-officedocument.oleObject"/>
  <Override PartName="/xl/embeddings/oleObject_0_21.bin" ContentType="application/vnd.openxmlformats-officedocument.oleObject"/>
  <Override PartName="/xl/embeddings/oleObject_0_22.bin" ContentType="application/vnd.openxmlformats-officedocument.oleObject"/>
  <Override PartName="/xl/embeddings/oleObject_0_23.bin" ContentType="application/vnd.openxmlformats-officedocument.oleObject"/>
  <Override PartName="/xl/embeddings/oleObject_0_24.bin" ContentType="application/vnd.openxmlformats-officedocument.oleObject"/>
  <Override PartName="/xl/embeddings/oleObject_0_25.bin" ContentType="application/vnd.openxmlformats-officedocument.oleObject"/>
  <Override PartName="/xl/embeddings/oleObject_0_26.bin" ContentType="application/vnd.openxmlformats-officedocument.oleObject"/>
  <Override PartName="/xl/embeddings/oleObject_0_27.bin" ContentType="application/vnd.openxmlformats-officedocument.oleObject"/>
  <Override PartName="/xl/embeddings/oleObject_0_28.bin" ContentType="application/vnd.openxmlformats-officedocument.oleObject"/>
  <Override PartName="/xl/embeddings/oleObject_0_29.bin" ContentType="application/vnd.openxmlformats-officedocument.oleObject"/>
  <Override PartName="/xl/embeddings/oleObject_0_30.bin" ContentType="application/vnd.openxmlformats-officedocument.oleObject"/>
  <Override PartName="/xl/embeddings/oleObject_0_31.bin" ContentType="application/vnd.openxmlformats-officedocument.oleObject"/>
  <Override PartName="/xl/embeddings/oleObject_0_32.bin" ContentType="application/vnd.openxmlformats-officedocument.oleObject"/>
  <Override PartName="/xl/embeddings/oleObject_0_33.bin" ContentType="application/vnd.openxmlformats-officedocument.oleObject"/>
  <Override PartName="/xl/embeddings/oleObject_0_34.bin" ContentType="application/vnd.openxmlformats-officedocument.oleObject"/>
  <Override PartName="/xl/embeddings/oleObject_0_35.bin" ContentType="application/vnd.openxmlformats-officedocument.oleObject"/>
  <Override PartName="/xl/embeddings/oleObject_0_36.bin" ContentType="application/vnd.openxmlformats-officedocument.oleObject"/>
  <Override PartName="/xl/embeddings/oleObject_0_37.bin" ContentType="application/vnd.openxmlformats-officedocument.oleObject"/>
  <Override PartName="/xl/embeddings/oleObject_0_38.bin" ContentType="application/vnd.openxmlformats-officedocument.oleObject"/>
  <Override PartName="/xl/embeddings/oleObject_0_39.bin" ContentType="application/vnd.openxmlformats-officedocument.oleObject"/>
  <Override PartName="/xl/embeddings/oleObject_0_40.bin" ContentType="application/vnd.openxmlformats-officedocument.oleObject"/>
  <Override PartName="/xl/embeddings/oleObject_0_41.bin" ContentType="application/vnd.openxmlformats-officedocument.oleObject"/>
  <Override PartName="/xl/embeddings/oleObject_0_42.bin" ContentType="application/vnd.openxmlformats-officedocument.oleObject"/>
  <Override PartName="/xl/embeddings/oleObject_0_43.bin" ContentType="application/vnd.openxmlformats-officedocument.oleObject"/>
  <Override PartName="/xl/embeddings/oleObject_0_44.bin" ContentType="application/vnd.openxmlformats-officedocument.oleObject"/>
  <Override PartName="/xl/embeddings/oleObject_0_45.bin" ContentType="application/vnd.openxmlformats-officedocument.oleObject"/>
  <Override PartName="/xl/embeddings/oleObject_0_46.bin" ContentType="application/vnd.openxmlformats-officedocument.oleObject"/>
  <Override PartName="/xl/embeddings/oleObject_0_47.bin" ContentType="application/vnd.openxmlformats-officedocument.oleObject"/>
  <Override PartName="/xl/embeddings/oleObject_0_48.bin" ContentType="application/vnd.openxmlformats-officedocument.oleObject"/>
  <Override PartName="/xl/embeddings/oleObject_0_49.bin" ContentType="application/vnd.openxmlformats-officedocument.oleObject"/>
  <Override PartName="/xl/embeddings/oleObject_0_50.bin" ContentType="application/vnd.openxmlformats-officedocument.oleObject"/>
  <Override PartName="/xl/embeddings/oleObject_0_51.bin" ContentType="application/vnd.openxmlformats-officedocument.oleObject"/>
  <Override PartName="/xl/embeddings/oleObject_0_52.bin" ContentType="application/vnd.openxmlformats-officedocument.oleObject"/>
  <Override PartName="/xl/embeddings/oleObject_0_53.bin" ContentType="application/vnd.openxmlformats-officedocument.oleObject"/>
  <Override PartName="/xl/embeddings/oleObject_0_54.bin" ContentType="application/vnd.openxmlformats-officedocument.oleObject"/>
  <Override PartName="/xl/embeddings/oleObject_0_55.bin" ContentType="application/vnd.openxmlformats-officedocument.oleObject"/>
  <Override PartName="/xl/embeddings/oleObject_0_56.bin" ContentType="application/vnd.openxmlformats-officedocument.oleObject"/>
  <Override PartName="/xl/embeddings/oleObject_0_57.bin" ContentType="application/vnd.openxmlformats-officedocument.oleObject"/>
  <Override PartName="/xl/embeddings/oleObject_0_58.bin" ContentType="application/vnd.openxmlformats-officedocument.oleObject"/>
  <Override PartName="/xl/embeddings/oleObject_0_59.bin" ContentType="application/vnd.openxmlformats-officedocument.oleObject"/>
  <Override PartName="/xl/embeddings/oleObject_0_60.bin" ContentType="application/vnd.openxmlformats-officedocument.oleObject"/>
  <Override PartName="/xl/embeddings/oleObject_0_61.bin" ContentType="application/vnd.openxmlformats-officedocument.oleObject"/>
  <Override PartName="/xl/embeddings/oleObject_0_62.bin" ContentType="application/vnd.openxmlformats-officedocument.oleObject"/>
  <Override PartName="/xl/embeddings/oleObject_0_63.bin" ContentType="application/vnd.openxmlformats-officedocument.oleObject"/>
  <Override PartName="/xl/embeddings/oleObject_0_64.bin" ContentType="application/vnd.openxmlformats-officedocument.oleObject"/>
  <Override PartName="/xl/embeddings/oleObject_0_65.bin" ContentType="application/vnd.openxmlformats-officedocument.oleObject"/>
  <Override PartName="/xl/embeddings/oleObject_0_66.bin" ContentType="application/vnd.openxmlformats-officedocument.oleObject"/>
  <Override PartName="/xl/embeddings/oleObject_0_67.bin" ContentType="application/vnd.openxmlformats-officedocument.oleObject"/>
  <Override PartName="/xl/embeddings/oleObject_0_68.bin" ContentType="application/vnd.openxmlformats-officedocument.oleObject"/>
  <Override PartName="/xl/embeddings/oleObject_0_69.bin" ContentType="application/vnd.openxmlformats-officedocument.oleObject"/>
  <Override PartName="/xl/embeddings/oleObject_0_70.bin" ContentType="application/vnd.openxmlformats-officedocument.oleObject"/>
  <Override PartName="/xl/embeddings/oleObject_0_71.bin" ContentType="application/vnd.openxmlformats-officedocument.oleObject"/>
  <Override PartName="/xl/embeddings/oleObject_0_72.bin" ContentType="application/vnd.openxmlformats-officedocument.oleObject"/>
  <Override PartName="/xl/embeddings/oleObject_0_73.bin" ContentType="application/vnd.openxmlformats-officedocument.oleObject"/>
  <Override PartName="/xl/embeddings/oleObject_0_74.bin" ContentType="application/vnd.openxmlformats-officedocument.oleObject"/>
  <Override PartName="/xl/embeddings/oleObject_0_75.bin" ContentType="application/vnd.openxmlformats-officedocument.oleObject"/>
  <Override PartName="/xl/embeddings/oleObject_0_76.bin" ContentType="application/vnd.openxmlformats-officedocument.oleObject"/>
  <Override PartName="/xl/embeddings/oleObject_0_77.bin" ContentType="application/vnd.openxmlformats-officedocument.oleObject"/>
  <Override PartName="/xl/embeddings/oleObject_0_78.bin" ContentType="application/vnd.openxmlformats-officedocument.oleObject"/>
  <Override PartName="/xl/embeddings/oleObject_0_79.bin" ContentType="application/vnd.openxmlformats-officedocument.oleObject"/>
  <Override PartName="/xl/embeddings/oleObject_0_80.bin" ContentType="application/vnd.openxmlformats-officedocument.oleObject"/>
  <Override PartName="/xl/embeddings/oleObject_0_81.bin" ContentType="application/vnd.openxmlformats-officedocument.oleObject"/>
  <Override PartName="/xl/embeddings/oleObject_0_82.bin" ContentType="application/vnd.openxmlformats-officedocument.oleObject"/>
  <Override PartName="/xl/embeddings/oleObject_0_83.bin" ContentType="application/vnd.openxmlformats-officedocument.oleObject"/>
  <Override PartName="/xl/embeddings/oleObject_0_84.bin" ContentType="application/vnd.openxmlformats-officedocument.oleObject"/>
  <Override PartName="/xl/embeddings/oleObject_0_85.bin" ContentType="application/vnd.openxmlformats-officedocument.oleObject"/>
  <Override PartName="/xl/embeddings/oleObject_0_86.bin" ContentType="application/vnd.openxmlformats-officedocument.oleObject"/>
  <Override PartName="/xl/embeddings/oleObject_0_87.bin" ContentType="application/vnd.openxmlformats-officedocument.oleObject"/>
  <Override PartName="/xl/embeddings/oleObject_0_88.bin" ContentType="application/vnd.openxmlformats-officedocument.oleObject"/>
  <Override PartName="/xl/embeddings/oleObject_0_89.bin" ContentType="application/vnd.openxmlformats-officedocument.oleObject"/>
  <Override PartName="/xl/embeddings/oleObject_0_90.bin" ContentType="application/vnd.openxmlformats-officedocument.oleObject"/>
  <Override PartName="/xl/embeddings/oleObject_0_91.bin" ContentType="application/vnd.openxmlformats-officedocument.oleObject"/>
  <Override PartName="/xl/embeddings/oleObject_0_9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2390" windowHeight="8835" activeTab="0"/>
  </bookViews>
  <sheets>
    <sheet name="Strand Extension" sheetId="1" r:id="rId1"/>
  </sheets>
  <definedNames>
    <definedName name="_xlnm.Print_Area" localSheetId="0">'Strand Extension'!$A$1:$L$158</definedName>
    <definedName name="_xlnm.Print_Titles" localSheetId="0">'Strand Extension'!$A:$L,'Strand Extension'!#REF!</definedName>
  </definedNames>
  <calcPr fullCalcOnLoad="1"/>
</workbook>
</file>

<file path=xl/sharedStrings.xml><?xml version="1.0" encoding="utf-8"?>
<sst xmlns="http://schemas.openxmlformats.org/spreadsheetml/2006/main" count="169" uniqueCount="96">
  <si>
    <t>ksi</t>
  </si>
  <si>
    <t>Design Specifications:</t>
  </si>
  <si>
    <t>Step 1:</t>
  </si>
  <si>
    <t>Step 2:</t>
  </si>
  <si>
    <t>where:</t>
  </si>
  <si>
    <t>=</t>
  </si>
  <si>
    <t>Design Steps:</t>
  </si>
  <si>
    <t>Given:</t>
  </si>
  <si>
    <t>Step 3:</t>
  </si>
  <si>
    <t>Use</t>
  </si>
  <si>
    <t>The number of strands to be extended cannot exceed the number of straight strands available in the girder and shall not be less than four.</t>
  </si>
  <si>
    <t>distance from top of column to c.g. of superstructure, ft.</t>
  </si>
  <si>
    <t>area of each extended strand, in^2</t>
  </si>
  <si>
    <t>distance from top of slab to c.g. of extended strands, in.</t>
  </si>
  <si>
    <t>nominal strand diameter</t>
  </si>
  <si>
    <t>in^2</t>
  </si>
  <si>
    <t>specified compressive strength of deck concrete, Class 4000D.</t>
  </si>
  <si>
    <t>LRFD Table 5.4.4.1-1</t>
  </si>
  <si>
    <t>specified tensile strength of prestressing strands.</t>
  </si>
  <si>
    <t>W83G</t>
  </si>
  <si>
    <t>H =</t>
  </si>
  <si>
    <t>girder depth</t>
  </si>
  <si>
    <t>WF74G</t>
  </si>
  <si>
    <t>WF58G</t>
  </si>
  <si>
    <t>WF50G</t>
  </si>
  <si>
    <t>WF42G</t>
  </si>
  <si>
    <t xml:space="preserve">Girder </t>
  </si>
  <si>
    <t>Depth</t>
  </si>
  <si>
    <t>A =</t>
  </si>
  <si>
    <t>effective slab thickness (not including 1/2" Integral W.S.)</t>
  </si>
  <si>
    <t>Assume EI is constant and Girders have fixed-fixed supports for both spans.</t>
  </si>
  <si>
    <t>effective flange width (PGSuper Output &amp; LRFD 4.6.2.6.1)</t>
  </si>
  <si>
    <t>"A" Dimension including 1/2" Integral W.S.</t>
  </si>
  <si>
    <t>c.g. of superstructure to top of slab (see PGSuper output)</t>
  </si>
  <si>
    <t>resistance factor  (LRFD C 1.3.2.1, for extreme event limit state)</t>
  </si>
  <si>
    <t>distance from top of column to c.g. of superstructure</t>
  </si>
  <si>
    <t>kip-ft.</t>
  </si>
  <si>
    <t>c.g. of extended strands to bottom of girder</t>
  </si>
  <si>
    <t>Design Moment per girder</t>
  </si>
  <si>
    <t>Calculate the design moment  per girder.</t>
  </si>
  <si>
    <t>Calculate the number of extended strand required</t>
  </si>
  <si>
    <t xml:space="preserve">assume </t>
  </si>
  <si>
    <t>Per LRFD 5.7.3.2 The factored flexural resistance</t>
  </si>
  <si>
    <t>area of prestressing steel, in^2.</t>
  </si>
  <si>
    <t>distance from extreme compression fiber to the centroid of prestressing tendons (in.)</t>
  </si>
  <si>
    <t>Assume rectangular behavior:</t>
  </si>
  <si>
    <t>depth of the equivalent stress block (in.)</t>
  </si>
  <si>
    <t>Strands used for this purpose must be developed in the short distance between the two girder ends.  The strand end anchorage device used, per WSDOT Standard Plan, is a 2'-0" strand extension with strand chuck and steel anchor plate.</t>
  </si>
  <si>
    <t>number of prestressed girders in the pier</t>
  </si>
  <si>
    <t>span moment distribution factor</t>
  </si>
  <si>
    <t>flexural resistance factor</t>
  </si>
  <si>
    <t>Check moment capacity of  extended strands</t>
  </si>
  <si>
    <t>For girders made continuous for live load, extended bottom prestress strands are used to carry positive EQ load, creep, and other restrained moments from one span to another.</t>
  </si>
  <si>
    <t>moment due to SIDL (traffic barrier, sidewalk, etc.) per girder</t>
  </si>
  <si>
    <t>Span length of span 1.</t>
  </si>
  <si>
    <t>Span length of span 2.</t>
  </si>
  <si>
    <t>Factor =</t>
  </si>
  <si>
    <t>Pin</t>
  </si>
  <si>
    <t>Fixed</t>
  </si>
  <si>
    <t>Far End Condition</t>
  </si>
  <si>
    <t>(Modified)</t>
  </si>
  <si>
    <t>Use even number of strands</t>
  </si>
  <si>
    <t>cs =</t>
  </si>
  <si>
    <t>AASHTO LRFD Bridge Design Specifications 4th Edition dated 2007 and Interims Through 2008.</t>
  </si>
  <si>
    <t>The design moment at the center of gravity of superstructure is calculated using the following:</t>
  </si>
  <si>
    <t>This moment is resisted by the bent cap through torsion forces. The torsion in the bent cap is distributed into the superstructure based on the relative flexibility of the superstructure and the bent cap.</t>
  </si>
  <si>
    <t xml:space="preserve">Hence, the superstructure does not resist column overstrength moments uniformly across the width.  To account for this, an effective width approximation is used, where the maximum resistance per unit of superstructure width of the actual structure is distributed over an equivalent effective width to provide an equivalent resistance. </t>
  </si>
  <si>
    <t>Number of extended straight strands needed to develop the required moment capacity at the end of girder is based on the yield strength of the strands.</t>
  </si>
  <si>
    <t>plastic overstrength moment at top of column, kip-ft.</t>
  </si>
  <si>
    <t>plastic overstrength moment at base of column, kip-ft.</t>
  </si>
  <si>
    <t>column clear height used to determine overstrength shear associated with the overstrength moments, ft.</t>
  </si>
  <si>
    <t>yield strength of prestressing steel specified in LRFD Table 5.4.4.1-1</t>
  </si>
  <si>
    <t>It has been suggested that for concrete bridges, with the exception of box girders and solid superstructure, this effective width should be calculated as follows:</t>
  </si>
  <si>
    <t>diameter of column</t>
  </si>
  <si>
    <t>Based on the structural testing conducted at the University of California at San Diego La Jolla, California in the late 1990's (Holombo 2000), roughly  two-thirds of the column plastic moment to be resisted by the two girders adjacent to the column (encompassed by the effective width) and the other one-third to be resisted by the non-adjacent girders.</t>
  </si>
  <si>
    <t>Number of girder encompassed by the effective width.</t>
  </si>
  <si>
    <t>Number of girder outside the effective width.</t>
  </si>
  <si>
    <t>adjacent girders (encompassed by the effective width):</t>
  </si>
  <si>
    <t>non-adjacent girders:</t>
  </si>
  <si>
    <t>Seismic Moment:</t>
  </si>
  <si>
    <t>for low relaxation strand</t>
  </si>
  <si>
    <t xml:space="preserve">number of girders encompassed by the effective width </t>
  </si>
  <si>
    <t>if</t>
  </si>
  <si>
    <t>ft.  column clear height used to determine overstrength shear associated with the overstrength moments, ft.</t>
  </si>
  <si>
    <r>
      <t>use maximum of (K</t>
    </r>
    <r>
      <rPr>
        <vertAlign val="subscript"/>
        <sz val="10"/>
        <rFont val="Arial Narrow"/>
        <family val="2"/>
      </rPr>
      <t>1</t>
    </r>
    <r>
      <rPr>
        <sz val="10"/>
        <rFont val="Arial Narrow"/>
        <family val="2"/>
      </rPr>
      <t xml:space="preserve"> and K</t>
    </r>
    <r>
      <rPr>
        <vertAlign val="subscript"/>
        <sz val="10"/>
        <rFont val="Arial Narrow"/>
        <family val="2"/>
      </rPr>
      <t>2</t>
    </r>
    <r>
      <rPr>
        <sz val="10"/>
        <rFont val="Arial Narrow"/>
        <family val="2"/>
      </rPr>
      <t>)</t>
    </r>
  </si>
  <si>
    <t>moment due to SIDL (traffic barrier, sidewalk, etc.) per girder, kip-ft  (see QconBridge Output)</t>
  </si>
  <si>
    <t>Calculate the design moment at the center of gravity of superstructure</t>
  </si>
  <si>
    <t>Step 4:</t>
  </si>
  <si>
    <t>for</t>
  </si>
  <si>
    <t>Strand for Positive EQ Moment:</t>
  </si>
  <si>
    <t>References:</t>
  </si>
  <si>
    <r>
      <t xml:space="preserve">Holombo, J., M.J.N. Priestley, and F. Seible, "Continuity of Precast Prestressed Spliced-Girder Bridge Under Seismic Loads", </t>
    </r>
    <r>
      <rPr>
        <i/>
        <sz val="10"/>
        <rFont val="Arial Narrow"/>
        <family val="2"/>
      </rPr>
      <t>PCI Journal</t>
    </r>
    <r>
      <rPr>
        <sz val="10"/>
        <rFont val="Arial Narrow"/>
        <family val="2"/>
      </rPr>
      <t>, 45(2), 40-63, March-April, 2000.</t>
    </r>
  </si>
  <si>
    <t>Based on the effective width, the moment per girder line  is calculated as follows:</t>
  </si>
  <si>
    <t>ft.  diameter of column</t>
  </si>
  <si>
    <t>depth of superstructure including cap beam</t>
  </si>
  <si>
    <t>ft.  depth of superstructure including cap beam</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</si>
</sst>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_)"/>
    <numFmt numFmtId="168" formatCode="0.0_)"/>
    <numFmt numFmtId="169" formatCode="0.00&quot;''&quot;"/>
    <numFmt numFmtId="170" formatCode="0&quot;''&quot;"/>
    <numFmt numFmtId="171" formatCode="0.00&quot; ''&quot;"/>
    <numFmt numFmtId="172" formatCode="0.000000"/>
    <numFmt numFmtId="173" formatCode="0.0E+00"/>
    <numFmt numFmtId="174" formatCode="0.00&quot; ksi&quot;"/>
    <numFmt numFmtId="175" formatCode="0.00\ &quot;''&quot;"/>
    <numFmt numFmtId="176" formatCode="0.00\ \f\t."/>
    <numFmt numFmtId="177" formatCode="0.00&quot; ft.&quot;"/>
    <numFmt numFmtId="178" formatCode="0.000&quot; ''&quot;"/>
    <numFmt numFmtId="179" formatCode="0.000&quot;''&quot;"/>
    <numFmt numFmtId="180" formatCode="0&quot;'&quot;"/>
    <numFmt numFmtId="181" formatCode="#\ ?/8"/>
    <numFmt numFmtId="182" formatCode="#\ ?/8&quot; ''&quot;"/>
    <numFmt numFmtId="183" formatCode="0.000&quot; ft.&quot;"/>
    <numFmt numFmtId="184" formatCode="General_)"/>
    <numFmt numFmtId="185" formatCode="0.00&quot; kips&quot;"/>
    <numFmt numFmtId="186" formatCode="0&quot; lb/ft.&quot;"/>
    <numFmt numFmtId="187" formatCode="0&quot; psf&quot;"/>
    <numFmt numFmtId="188" formatCode="0&quot; pcf&quot;"/>
    <numFmt numFmtId="189" formatCode="0.00&quot; g&quot;"/>
    <numFmt numFmtId="190" formatCode="0&quot; ''&quot;"/>
    <numFmt numFmtId="191" formatCode="0.00&quot; kip/ft.&quot;"/>
    <numFmt numFmtId="192" formatCode="0.000&quot;kcf&quot;"/>
    <numFmt numFmtId="193" formatCode="0.000\ &quot;kcf&quot;"/>
    <numFmt numFmtId="194" formatCode="0.000&quot; kcf&quot;"/>
    <numFmt numFmtId="195" formatCode="0.00&quot; '&quot;"/>
    <numFmt numFmtId="196" formatCode="0.00&quot; ' dia.&quot;"/>
    <numFmt numFmtId="197" formatCode="0.00000000000"/>
    <numFmt numFmtId="198" formatCode="&quot;Yes&quot;;&quot;Yes&quot;;&quot;No&quot;"/>
    <numFmt numFmtId="199" formatCode="&quot;True&quot;;&quot;True&quot;;&quot;False&quot;"/>
    <numFmt numFmtId="200" formatCode="&quot;On&quot;;&quot;On&quot;;&quot;Off&quot;"/>
    <numFmt numFmtId="201" formatCode="m/d/yy"/>
    <numFmt numFmtId="202" formatCode="0.00\ &quot;ft.&quot;"/>
    <numFmt numFmtId="203" formatCode="0.0000000000000"/>
    <numFmt numFmtId="204" formatCode="0\'\'"/>
    <numFmt numFmtId="205" formatCode="#.##\'\'"/>
    <numFmt numFmtId="206" formatCode="#.###\'\'"/>
    <numFmt numFmtId="207" formatCode="0\'"/>
    <numFmt numFmtId="208" formatCode="General\'"/>
    <numFmt numFmtId="209" formatCode="General\'\'"/>
    <numFmt numFmtId="210" formatCode="General\ \p\l\f"/>
    <numFmt numFmtId="211" formatCode="General\ \p\c\f"/>
    <numFmt numFmtId="212" formatCode="0&quot; '&quot;"/>
    <numFmt numFmtId="213" formatCode="0&quot; ksf&quot;"/>
    <numFmt numFmtId="214" formatCode="0.000&quot;ksi&quot;"/>
    <numFmt numFmtId="215" formatCode="0.000&quot; ksi&quot;"/>
    <numFmt numFmtId="216" formatCode="0,000"/>
    <numFmt numFmtId="217" formatCode="0.00\ &quot;ksi&quot;"/>
    <numFmt numFmtId="218" formatCode="0.0&quot; ''&quot;"/>
    <numFmt numFmtId="219" formatCode="0&quot; ksi&quot;"/>
    <numFmt numFmtId="220" formatCode="0.00&quot; /&quot;"/>
    <numFmt numFmtId="221" formatCode="&quot;# &quot;0"/>
  </numFmts>
  <fonts count="10">
    <font>
      <sz val="10"/>
      <name val="Arial Narrow"/>
      <family val="0"/>
    </font>
    <font>
      <sz val="10"/>
      <name val="Arial"/>
      <family val="0"/>
    </font>
    <font>
      <u val="single"/>
      <sz val="10"/>
      <color indexed="36"/>
      <name val="Arial"/>
      <family val="0"/>
    </font>
    <font>
      <u val="single"/>
      <sz val="10"/>
      <color indexed="12"/>
      <name val="Arial"/>
      <family val="0"/>
    </font>
    <font>
      <b/>
      <sz val="10"/>
      <name val="Arial Narrow"/>
      <family val="2"/>
    </font>
    <font>
      <b/>
      <sz val="16"/>
      <name val="Arial Narrow"/>
      <family val="2"/>
    </font>
    <font>
      <sz val="10"/>
      <name val="MS Sans Serif"/>
      <family val="0"/>
    </font>
    <font>
      <sz val="10"/>
      <color indexed="39"/>
      <name val="Arial Narrow"/>
      <family val="2"/>
    </font>
    <font>
      <vertAlign val="subscript"/>
      <sz val="10"/>
      <name val="Arial Narrow"/>
      <family val="2"/>
    </font>
    <font>
      <i/>
      <sz val="10"/>
      <name val="Arial Narrow"/>
      <family val="2"/>
    </font>
  </fonts>
  <fills count="3">
    <fill>
      <patternFill/>
    </fill>
    <fill>
      <patternFill patternType="gray125"/>
    </fill>
    <fill>
      <patternFill patternType="solid">
        <fgColor indexed="26"/>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58">
    <xf numFmtId="0" fontId="0" fillId="0" borderId="0" xfId="0" applyAlignment="1">
      <alignment/>
    </xf>
    <xf numFmtId="0" fontId="6" fillId="0" borderId="0" xfId="21">
      <alignment/>
      <protection/>
    </xf>
    <xf numFmtId="0" fontId="0" fillId="0" borderId="0" xfId="21" applyFont="1" applyFill="1">
      <alignment/>
      <protection/>
    </xf>
    <xf numFmtId="0" fontId="4" fillId="0" borderId="0" xfId="21" applyFont="1" applyFill="1" applyAlignment="1" applyProtection="1">
      <alignment horizontal="left"/>
      <protection/>
    </xf>
    <xf numFmtId="0" fontId="0" fillId="0" borderId="0" xfId="21" applyFont="1" applyFill="1" applyAlignment="1">
      <alignment horizontal="right"/>
      <protection/>
    </xf>
    <xf numFmtId="2" fontId="0" fillId="0" borderId="0" xfId="21" applyNumberFormat="1" applyFont="1" applyFill="1">
      <alignment/>
      <protection/>
    </xf>
    <xf numFmtId="0" fontId="0" fillId="0" borderId="0" xfId="0" applyFont="1" applyAlignment="1">
      <alignment/>
    </xf>
    <xf numFmtId="0" fontId="0" fillId="0" borderId="0" xfId="0" applyFont="1" applyAlignment="1">
      <alignment horizontal="center"/>
    </xf>
    <xf numFmtId="0" fontId="0" fillId="0" borderId="0" xfId="21" applyFont="1" applyFill="1" applyAlignment="1">
      <alignment horizontal="center"/>
      <protection/>
    </xf>
    <xf numFmtId="0" fontId="4" fillId="0" borderId="0" xfId="21" applyFont="1" applyFill="1">
      <alignment/>
      <protection/>
    </xf>
    <xf numFmtId="0" fontId="0" fillId="0" borderId="0" xfId="21" applyFont="1" applyFill="1" applyAlignment="1" quotePrefix="1">
      <alignment horizontal="right"/>
      <protection/>
    </xf>
    <xf numFmtId="2" fontId="0" fillId="0" borderId="0" xfId="21" applyNumberFormat="1" applyFont="1" applyFill="1" applyAlignment="1">
      <alignment horizontal="center"/>
      <protection/>
    </xf>
    <xf numFmtId="0" fontId="0" fillId="0" borderId="0" xfId="0" applyFont="1" applyAlignment="1" applyProtection="1">
      <alignment/>
      <protection locked="0"/>
    </xf>
    <xf numFmtId="216" fontId="0" fillId="0" borderId="0" xfId="0" applyNumberFormat="1" applyFont="1" applyFill="1" applyBorder="1" applyAlignment="1" applyProtection="1">
      <alignment horizontal="left" vertical="center"/>
      <protection locked="0"/>
    </xf>
    <xf numFmtId="0" fontId="0" fillId="0" borderId="0" xfId="0" applyFont="1" applyAlignment="1" quotePrefix="1">
      <alignment horizontal="right"/>
    </xf>
    <xf numFmtId="2" fontId="0" fillId="0" borderId="0" xfId="0" applyNumberFormat="1" applyFont="1" applyFill="1" applyAlignment="1">
      <alignment horizontal="center"/>
    </xf>
    <xf numFmtId="2" fontId="0" fillId="0" borderId="0" xfId="0" applyNumberFormat="1" applyFont="1" applyAlignment="1">
      <alignment horizontal="center"/>
    </xf>
    <xf numFmtId="2" fontId="0" fillId="2" borderId="0" xfId="21" applyNumberFormat="1" applyFont="1" applyFill="1" applyAlignment="1">
      <alignment horizontal="center"/>
      <protection/>
    </xf>
    <xf numFmtId="218" fontId="0" fillId="2" borderId="0" xfId="21" applyNumberFormat="1" applyFont="1" applyFill="1" applyAlignment="1">
      <alignment horizontal="center"/>
      <protection/>
    </xf>
    <xf numFmtId="219" fontId="0" fillId="2" borderId="0" xfId="21" applyNumberFormat="1" applyFont="1" applyFill="1" applyAlignment="1">
      <alignment horizontal="center"/>
      <protection/>
    </xf>
    <xf numFmtId="217" fontId="0" fillId="2" borderId="0" xfId="21" applyNumberFormat="1" applyFont="1" applyFill="1" applyAlignment="1">
      <alignment horizontal="center"/>
      <protection/>
    </xf>
    <xf numFmtId="1" fontId="0" fillId="2" borderId="0" xfId="21" applyNumberFormat="1" applyFont="1" applyFill="1" applyAlignment="1">
      <alignment horizontal="center"/>
      <protection/>
    </xf>
    <xf numFmtId="49" fontId="0" fillId="2" borderId="0" xfId="21" applyNumberFormat="1" applyFont="1" applyFill="1" applyAlignment="1">
      <alignment horizontal="center"/>
      <protection/>
    </xf>
    <xf numFmtId="212" fontId="0" fillId="0" borderId="0" xfId="21" applyNumberFormat="1" applyFont="1" applyFill="1" applyAlignment="1">
      <alignment horizontal="center"/>
      <protection/>
    </xf>
    <xf numFmtId="178" fontId="0" fillId="0" borderId="0" xfId="21" applyNumberFormat="1" applyFont="1" applyFill="1" applyAlignment="1">
      <alignment horizontal="center"/>
      <protection/>
    </xf>
    <xf numFmtId="178" fontId="0" fillId="2" borderId="0" xfId="21" applyNumberFormat="1" applyFont="1" applyFill="1" applyAlignment="1">
      <alignment horizontal="center"/>
      <protection/>
    </xf>
    <xf numFmtId="171" fontId="0" fillId="2" borderId="0" xfId="21" applyNumberFormat="1" applyFont="1" applyFill="1" applyAlignment="1">
      <alignment horizontal="center"/>
      <protection/>
    </xf>
    <xf numFmtId="177" fontId="0" fillId="2" borderId="0" xfId="21" applyNumberFormat="1" applyFont="1" applyFill="1">
      <alignment/>
      <protection/>
    </xf>
    <xf numFmtId="177" fontId="0" fillId="0" borderId="0" xfId="21" applyNumberFormat="1" applyFont="1" applyFill="1" applyAlignment="1">
      <alignment horizontal="center"/>
      <protection/>
    </xf>
    <xf numFmtId="2" fontId="0" fillId="0" borderId="0" xfId="21" applyNumberFormat="1" applyFont="1" applyFill="1" applyAlignment="1">
      <alignment horizontal="left"/>
      <protection/>
    </xf>
    <xf numFmtId="164" fontId="0" fillId="0" borderId="0" xfId="21" applyNumberFormat="1" applyFont="1" applyFill="1">
      <alignment/>
      <protection/>
    </xf>
    <xf numFmtId="0" fontId="0" fillId="0" borderId="0" xfId="21" applyFont="1">
      <alignment/>
      <protection/>
    </xf>
    <xf numFmtId="2" fontId="0" fillId="0" borderId="0" xfId="21" applyNumberFormat="1" applyFont="1">
      <alignment/>
      <protection/>
    </xf>
    <xf numFmtId="164" fontId="0" fillId="0" borderId="0" xfId="21" applyNumberFormat="1" applyFont="1">
      <alignment/>
      <protection/>
    </xf>
    <xf numFmtId="219" fontId="0" fillId="0" borderId="0" xfId="21" applyNumberFormat="1" applyFont="1" applyFill="1" applyAlignment="1">
      <alignment horizontal="center"/>
      <protection/>
    </xf>
    <xf numFmtId="177" fontId="0" fillId="0" borderId="0" xfId="21" applyNumberFormat="1" applyFont="1" applyFill="1">
      <alignment/>
      <protection/>
    </xf>
    <xf numFmtId="0" fontId="0" fillId="0" borderId="1" xfId="21" applyFont="1" applyFill="1" applyBorder="1" applyAlignment="1">
      <alignment horizontal="center"/>
      <protection/>
    </xf>
    <xf numFmtId="2" fontId="0" fillId="0" borderId="1" xfId="21" applyNumberFormat="1" applyFont="1" applyFill="1" applyBorder="1" applyAlignment="1">
      <alignment horizontal="center"/>
      <protection/>
    </xf>
    <xf numFmtId="165" fontId="0" fillId="2" borderId="0" xfId="21" applyNumberFormat="1" applyFont="1" applyFill="1">
      <alignment/>
      <protection/>
    </xf>
    <xf numFmtId="165" fontId="0" fillId="0" borderId="0" xfId="21" applyNumberFormat="1" applyFont="1" applyFill="1">
      <alignment/>
      <protection/>
    </xf>
    <xf numFmtId="164" fontId="0" fillId="0" borderId="0" xfId="21" applyNumberFormat="1" applyFont="1" applyFill="1" applyAlignment="1">
      <alignment horizontal="center"/>
      <protection/>
    </xf>
    <xf numFmtId="0" fontId="7" fillId="0" borderId="0" xfId="21" applyFont="1" applyAlignment="1">
      <alignment horizontal="center"/>
      <protection/>
    </xf>
    <xf numFmtId="0" fontId="0" fillId="0" borderId="0" xfId="0" applyAlignment="1">
      <alignment vertical="top" wrapText="1"/>
    </xf>
    <xf numFmtId="0" fontId="0" fillId="0" borderId="0" xfId="0" applyAlignment="1">
      <alignment vertical="top"/>
    </xf>
    <xf numFmtId="0" fontId="0" fillId="0" borderId="0" xfId="21" applyFont="1" applyFill="1" applyAlignment="1">
      <alignment/>
      <protection/>
    </xf>
    <xf numFmtId="0" fontId="0" fillId="0" borderId="1" xfId="21" applyFont="1" applyFill="1" applyBorder="1" applyAlignment="1">
      <alignment horizontal="center" wrapText="1"/>
      <protection/>
    </xf>
    <xf numFmtId="0" fontId="0" fillId="0" borderId="0" xfId="21" applyFont="1" applyFill="1" applyAlignment="1">
      <alignment vertical="top" wrapText="1"/>
      <protection/>
    </xf>
    <xf numFmtId="0" fontId="0" fillId="0" borderId="0" xfId="0" applyAlignment="1">
      <alignment vertical="top" wrapText="1"/>
    </xf>
    <xf numFmtId="0" fontId="0" fillId="0" borderId="0" xfId="0" applyAlignment="1" quotePrefix="1">
      <alignment horizontal="right" vertical="top" wrapText="1"/>
    </xf>
    <xf numFmtId="0" fontId="0" fillId="0" borderId="0" xfId="0" applyAlignment="1" quotePrefix="1">
      <alignment horizontal="right" vertical="top"/>
    </xf>
    <xf numFmtId="0" fontId="0" fillId="2" borderId="0" xfId="21" applyFont="1" applyFill="1" applyAlignment="1">
      <alignment horizontal="center"/>
      <protection/>
    </xf>
    <xf numFmtId="0" fontId="0" fillId="0" borderId="0" xfId="0" applyAlignment="1">
      <alignment horizontal="left" vertical="top"/>
    </xf>
    <xf numFmtId="0" fontId="0" fillId="0" borderId="0" xfId="21" applyFont="1" applyAlignment="1">
      <alignment horizontal="center"/>
      <protection/>
    </xf>
    <xf numFmtId="0" fontId="0" fillId="0" borderId="0" xfId="21" applyFont="1" applyAlignment="1" quotePrefix="1">
      <alignment horizontal="right"/>
      <protection/>
    </xf>
    <xf numFmtId="217" fontId="0" fillId="0" borderId="0" xfId="21" applyNumberFormat="1" applyFont="1" applyAlignment="1">
      <alignment horizontal="center"/>
      <protection/>
    </xf>
    <xf numFmtId="0" fontId="0" fillId="0" borderId="0" xfId="21" applyFont="1" applyFill="1" applyAlignment="1">
      <alignment horizontal="left" wrapText="1"/>
      <protection/>
    </xf>
    <xf numFmtId="0" fontId="0" fillId="0" borderId="0" xfId="0" applyAlignment="1">
      <alignment wrapText="1"/>
    </xf>
    <xf numFmtId="2" fontId="0" fillId="0" borderId="0" xfId="21" applyNumberFormat="1" applyFont="1" applyFill="1" applyAlignment="1" quotePrefix="1">
      <alignment horizontal="right"/>
      <protection/>
    </xf>
  </cellXfs>
  <cellStyles count="9">
    <cellStyle name="Normal" xfId="0"/>
    <cellStyle name="Comma" xfId="15"/>
    <cellStyle name="Comma [0]" xfId="16"/>
    <cellStyle name="Currency" xfId="17"/>
    <cellStyle name="Currency [0]" xfId="18"/>
    <cellStyle name="Followed Hyperlink" xfId="19"/>
    <cellStyle name="Hyperlink" xfId="20"/>
    <cellStyle name="Normal_7257S"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4.emf" /><Relationship Id="rId2" Type="http://schemas.openxmlformats.org/officeDocument/2006/relationships/image" Target="../media/image50.emf" /><Relationship Id="rId3" Type="http://schemas.openxmlformats.org/officeDocument/2006/relationships/image" Target="../media/image23.emf" /><Relationship Id="rId4" Type="http://schemas.openxmlformats.org/officeDocument/2006/relationships/image" Target="../media/image8.emf" /><Relationship Id="rId5" Type="http://schemas.openxmlformats.org/officeDocument/2006/relationships/image" Target="../media/image5.emf" /><Relationship Id="rId6" Type="http://schemas.openxmlformats.org/officeDocument/2006/relationships/image" Target="../media/image29.emf" /><Relationship Id="rId7" Type="http://schemas.openxmlformats.org/officeDocument/2006/relationships/image" Target="../media/image44.emf" /><Relationship Id="rId8" Type="http://schemas.openxmlformats.org/officeDocument/2006/relationships/image" Target="../media/image20.emf" /><Relationship Id="rId9" Type="http://schemas.openxmlformats.org/officeDocument/2006/relationships/image" Target="../media/image35.emf" /><Relationship Id="rId10" Type="http://schemas.openxmlformats.org/officeDocument/2006/relationships/image" Target="../media/image1.emf" /><Relationship Id="rId11" Type="http://schemas.openxmlformats.org/officeDocument/2006/relationships/image" Target="../media/image47.emf" /><Relationship Id="rId12" Type="http://schemas.openxmlformats.org/officeDocument/2006/relationships/image" Target="../media/image46.emf" /><Relationship Id="rId13" Type="http://schemas.openxmlformats.org/officeDocument/2006/relationships/image" Target="../media/image51.emf" /><Relationship Id="rId14" Type="http://schemas.openxmlformats.org/officeDocument/2006/relationships/image" Target="../media/image30.emf" /><Relationship Id="rId15" Type="http://schemas.openxmlformats.org/officeDocument/2006/relationships/image" Target="../media/image40.emf" /><Relationship Id="rId16" Type="http://schemas.openxmlformats.org/officeDocument/2006/relationships/image" Target="../media/image32.emf" /><Relationship Id="rId17" Type="http://schemas.openxmlformats.org/officeDocument/2006/relationships/image" Target="../media/image41.emf" /><Relationship Id="rId18" Type="http://schemas.openxmlformats.org/officeDocument/2006/relationships/image" Target="../media/image38.emf" /><Relationship Id="rId19" Type="http://schemas.openxmlformats.org/officeDocument/2006/relationships/image" Target="../media/image18.emf" /><Relationship Id="rId20" Type="http://schemas.openxmlformats.org/officeDocument/2006/relationships/image" Target="../media/image13.emf" /><Relationship Id="rId21" Type="http://schemas.openxmlformats.org/officeDocument/2006/relationships/image" Target="../media/image19.emf" /><Relationship Id="rId22" Type="http://schemas.openxmlformats.org/officeDocument/2006/relationships/image" Target="../media/image15.emf" /><Relationship Id="rId23" Type="http://schemas.openxmlformats.org/officeDocument/2006/relationships/image" Target="../media/image43.emf" /><Relationship Id="rId24" Type="http://schemas.openxmlformats.org/officeDocument/2006/relationships/image" Target="../media/image52.emf" /><Relationship Id="rId25" Type="http://schemas.openxmlformats.org/officeDocument/2006/relationships/image" Target="../media/image55.emf" /><Relationship Id="rId26" Type="http://schemas.openxmlformats.org/officeDocument/2006/relationships/image" Target="../media/image57.emf" /><Relationship Id="rId27" Type="http://schemas.openxmlformats.org/officeDocument/2006/relationships/image" Target="../media/image51.emf" /><Relationship Id="rId28" Type="http://schemas.openxmlformats.org/officeDocument/2006/relationships/image" Target="../media/image56.emf" /><Relationship Id="rId29" Type="http://schemas.openxmlformats.org/officeDocument/2006/relationships/image" Target="../media/image58.emf" /><Relationship Id="rId30" Type="http://schemas.openxmlformats.org/officeDocument/2006/relationships/image" Target="../media/image48.emf" /><Relationship Id="rId31" Type="http://schemas.openxmlformats.org/officeDocument/2006/relationships/image" Target="../media/image54.emf" /><Relationship Id="rId32" Type="http://schemas.openxmlformats.org/officeDocument/2006/relationships/image" Target="../media/image49.emf" /><Relationship Id="rId33" Type="http://schemas.openxmlformats.org/officeDocument/2006/relationships/image" Target="../media/image55.emf" /><Relationship Id="rId34" Type="http://schemas.openxmlformats.org/officeDocument/2006/relationships/image" Target="../media/image61.emf" /><Relationship Id="rId35" Type="http://schemas.openxmlformats.org/officeDocument/2006/relationships/image" Target="../media/image11.emf" /><Relationship Id="rId36" Type="http://schemas.openxmlformats.org/officeDocument/2006/relationships/image" Target="../media/image3.emf" /><Relationship Id="rId37" Type="http://schemas.openxmlformats.org/officeDocument/2006/relationships/image" Target="../media/image25.emf" /><Relationship Id="rId38" Type="http://schemas.openxmlformats.org/officeDocument/2006/relationships/image" Target="../media/image64.emf" /><Relationship Id="rId39" Type="http://schemas.openxmlformats.org/officeDocument/2006/relationships/image" Target="../media/image47.emf" /><Relationship Id="rId40" Type="http://schemas.openxmlformats.org/officeDocument/2006/relationships/image" Target="../media/image40.emf" /><Relationship Id="rId41" Type="http://schemas.openxmlformats.org/officeDocument/2006/relationships/image" Target="../media/image2.emf" /><Relationship Id="rId42" Type="http://schemas.openxmlformats.org/officeDocument/2006/relationships/image" Target="../media/image28.emf" /><Relationship Id="rId43" Type="http://schemas.openxmlformats.org/officeDocument/2006/relationships/image" Target="../media/image62.emf" /><Relationship Id="rId44" Type="http://schemas.openxmlformats.org/officeDocument/2006/relationships/image" Target="../media/image63.emf" /><Relationship Id="rId45" Type="http://schemas.openxmlformats.org/officeDocument/2006/relationships/image" Target="../media/image60.emf" /><Relationship Id="rId46" Type="http://schemas.openxmlformats.org/officeDocument/2006/relationships/image" Target="../media/image65.emf" /><Relationship Id="rId47" Type="http://schemas.openxmlformats.org/officeDocument/2006/relationships/image" Target="../media/image66.emf" /><Relationship Id="rId48" Type="http://schemas.openxmlformats.org/officeDocument/2006/relationships/image" Target="../media/image24.emf" /><Relationship Id="rId49" Type="http://schemas.openxmlformats.org/officeDocument/2006/relationships/image" Target="../media/image27.emf" /><Relationship Id="rId50" Type="http://schemas.openxmlformats.org/officeDocument/2006/relationships/image" Target="../media/image67.emf" /><Relationship Id="rId51" Type="http://schemas.openxmlformats.org/officeDocument/2006/relationships/image" Target="../media/image68.emf" /><Relationship Id="rId52" Type="http://schemas.openxmlformats.org/officeDocument/2006/relationships/image" Target="../media/image62.emf" /><Relationship Id="rId53" Type="http://schemas.openxmlformats.org/officeDocument/2006/relationships/image" Target="../media/image63.emf" /><Relationship Id="rId54" Type="http://schemas.openxmlformats.org/officeDocument/2006/relationships/image" Target="../media/image26.emf" /><Relationship Id="rId55" Type="http://schemas.openxmlformats.org/officeDocument/2006/relationships/image" Target="../media/image35.emf" /><Relationship Id="rId56" Type="http://schemas.openxmlformats.org/officeDocument/2006/relationships/image" Target="../media/image1.emf" /><Relationship Id="rId57" Type="http://schemas.openxmlformats.org/officeDocument/2006/relationships/image" Target="../media/image59.emf" /><Relationship Id="rId58" Type="http://schemas.openxmlformats.org/officeDocument/2006/relationships/image" Target="../media/image16.emf" /><Relationship Id="rId59" Type="http://schemas.openxmlformats.org/officeDocument/2006/relationships/image" Target="../media/image53.emf" /><Relationship Id="rId60" Type="http://schemas.openxmlformats.org/officeDocument/2006/relationships/image" Target="../media/image45.emf" /><Relationship Id="rId61" Type="http://schemas.openxmlformats.org/officeDocument/2006/relationships/image" Target="../media/image69.emf" /><Relationship Id="rId62" Type="http://schemas.openxmlformats.org/officeDocument/2006/relationships/image" Target="../media/image72.emf" /><Relationship Id="rId63" Type="http://schemas.openxmlformats.org/officeDocument/2006/relationships/image" Target="../media/image70.emf" /><Relationship Id="rId64" Type="http://schemas.openxmlformats.org/officeDocument/2006/relationships/image" Target="../media/image24.emf" /><Relationship Id="rId65" Type="http://schemas.openxmlformats.org/officeDocument/2006/relationships/image" Target="../media/image27.emf" /><Relationship Id="rId66" Type="http://schemas.openxmlformats.org/officeDocument/2006/relationships/image" Target="../media/image71.emf" /><Relationship Id="rId67" Type="http://schemas.openxmlformats.org/officeDocument/2006/relationships/image" Target="../media/image10.emf" /><Relationship Id="rId68" Type="http://schemas.openxmlformats.org/officeDocument/2006/relationships/image" Target="../media/image22.emf" /><Relationship Id="rId69" Type="http://schemas.openxmlformats.org/officeDocument/2006/relationships/image" Target="../media/image21.emf" /><Relationship Id="rId70" Type="http://schemas.openxmlformats.org/officeDocument/2006/relationships/image" Target="../media/image17.emf" /><Relationship Id="rId71" Type="http://schemas.openxmlformats.org/officeDocument/2006/relationships/image" Target="../media/image75.emf" /><Relationship Id="rId72" Type="http://schemas.openxmlformats.org/officeDocument/2006/relationships/image" Target="../media/image73.emf" /><Relationship Id="rId73" Type="http://schemas.openxmlformats.org/officeDocument/2006/relationships/image" Target="../media/image14.emf" /><Relationship Id="rId74" Type="http://schemas.openxmlformats.org/officeDocument/2006/relationships/image" Target="../media/image6.emf" /><Relationship Id="rId75" Type="http://schemas.openxmlformats.org/officeDocument/2006/relationships/image" Target="../media/image51.emf" /><Relationship Id="rId76" Type="http://schemas.openxmlformats.org/officeDocument/2006/relationships/image" Target="../media/image31.emf" /><Relationship Id="rId77" Type="http://schemas.openxmlformats.org/officeDocument/2006/relationships/image" Target="../media/image31.emf" /><Relationship Id="rId78" Type="http://schemas.openxmlformats.org/officeDocument/2006/relationships/image" Target="../media/image33.emf" /><Relationship Id="rId79" Type="http://schemas.openxmlformats.org/officeDocument/2006/relationships/image" Target="../media/image39.emf" /><Relationship Id="rId80" Type="http://schemas.openxmlformats.org/officeDocument/2006/relationships/image" Target="../media/image36.emf" /><Relationship Id="rId81" Type="http://schemas.openxmlformats.org/officeDocument/2006/relationships/image" Target="../media/image76.emf" /><Relationship Id="rId82" Type="http://schemas.openxmlformats.org/officeDocument/2006/relationships/image" Target="../media/image74.emf" /><Relationship Id="rId83" Type="http://schemas.openxmlformats.org/officeDocument/2006/relationships/image" Target="../media/image77.emf" /><Relationship Id="rId84" Type="http://schemas.openxmlformats.org/officeDocument/2006/relationships/image" Target="../media/image78.emf" /><Relationship Id="rId85" Type="http://schemas.openxmlformats.org/officeDocument/2006/relationships/image" Target="../media/image51.emf" /><Relationship Id="rId86" Type="http://schemas.openxmlformats.org/officeDocument/2006/relationships/image" Target="../media/image80.emf" /><Relationship Id="rId87" Type="http://schemas.openxmlformats.org/officeDocument/2006/relationships/image" Target="../media/image79.emf" /><Relationship Id="rId88" Type="http://schemas.openxmlformats.org/officeDocument/2006/relationships/image" Target="../media/image42.emf" /><Relationship Id="rId89" Type="http://schemas.openxmlformats.org/officeDocument/2006/relationships/image" Target="../media/image37.emf" /><Relationship Id="rId90" Type="http://schemas.openxmlformats.org/officeDocument/2006/relationships/image" Target="../media/image7.emf" /><Relationship Id="rId91" Type="http://schemas.openxmlformats.org/officeDocument/2006/relationships/image" Target="../media/image4.emf" /><Relationship Id="rId92" Type="http://schemas.openxmlformats.org/officeDocument/2006/relationships/image" Target="../media/image12.emf" /><Relationship Id="rId9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11</xdr:col>
      <xdr:colOff>304800</xdr:colOff>
      <xdr:row>0</xdr:row>
      <xdr:rowOff>0</xdr:rowOff>
    </xdr:to>
    <xdr:sp>
      <xdr:nvSpPr>
        <xdr:cNvPr id="1" name="TextBox 2"/>
        <xdr:cNvSpPr txBox="1">
          <a:spLocks noChangeArrowheads="1"/>
        </xdr:cNvSpPr>
      </xdr:nvSpPr>
      <xdr:spPr>
        <a:xfrm>
          <a:off x="504825" y="0"/>
          <a:ext cx="5467350" cy="0"/>
        </a:xfrm>
        <a:prstGeom prst="rect">
          <a:avLst/>
        </a:prstGeom>
        <a:noFill/>
        <a:ln w="9525" cmpd="sng">
          <a:noFill/>
        </a:ln>
      </xdr:spPr>
      <xdr:txBody>
        <a:bodyPr vertOverflow="clip" wrap="square"/>
        <a:p>
          <a:pPr algn="l">
            <a:defRPr/>
          </a:pPr>
          <a:r>
            <a:rPr lang="en-US" cap="none" sz="1600" b="1" i="0" u="none" baseline="0">
              <a:latin typeface="Arial Narrow"/>
              <a:ea typeface="Arial Narrow"/>
              <a:cs typeface="Arial Narrow"/>
            </a:rPr>
            <a:t>WASHINGTON STATE DEPARTMENT OF TRANSPORTATION</a:t>
          </a:r>
        </a:p>
      </xdr:txBody>
    </xdr:sp>
    <xdr:clientData/>
  </xdr:twoCellAnchor>
  <xdr:twoCellAnchor>
    <xdr:from>
      <xdr:col>0</xdr:col>
      <xdr:colOff>95250</xdr:colOff>
      <xdr:row>0</xdr:row>
      <xdr:rowOff>0</xdr:rowOff>
    </xdr:from>
    <xdr:to>
      <xdr:col>1</xdr:col>
      <xdr:colOff>38100</xdr:colOff>
      <xdr:row>0</xdr:row>
      <xdr:rowOff>0</xdr:rowOff>
    </xdr:to>
    <xdr:sp>
      <xdr:nvSpPr>
        <xdr:cNvPr id="2" name="Text 7"/>
        <xdr:cNvSpPr txBox="1">
          <a:spLocks noChangeArrowheads="1"/>
        </xdr:cNvSpPr>
      </xdr:nvSpPr>
      <xdr:spPr>
        <a:xfrm>
          <a:off x="95250" y="0"/>
          <a:ext cx="190500" cy="0"/>
        </a:xfrm>
        <a:prstGeom prst="rect">
          <a:avLst/>
        </a:prstGeom>
        <a:solidFill>
          <a:srgbClr val="FFFFFF"/>
        </a:solidFill>
        <a:ln w="1" cmpd="sng">
          <a:noFill/>
        </a:ln>
      </xdr:spPr>
      <xdr:txBody>
        <a:bodyPr vertOverflow="clip" wrap="square"/>
        <a:p>
          <a:pPr algn="l">
            <a:defRPr/>
          </a:pPr>
          <a:r>
            <a:rPr lang="en-US" cap="none" sz="1000" b="0" i="0" u="none" baseline="0"/>
            <a:t>Project</a:t>
          </a:r>
        </a:p>
      </xdr:txBody>
    </xdr:sp>
    <xdr:clientData/>
  </xdr:twoCellAnchor>
  <xdr:twoCellAnchor>
    <xdr:from>
      <xdr:col>0</xdr:col>
      <xdr:colOff>95250</xdr:colOff>
      <xdr:row>0</xdr:row>
      <xdr:rowOff>0</xdr:rowOff>
    </xdr:from>
    <xdr:to>
      <xdr:col>1</xdr:col>
      <xdr:colOff>38100</xdr:colOff>
      <xdr:row>0</xdr:row>
      <xdr:rowOff>0</xdr:rowOff>
    </xdr:to>
    <xdr:sp>
      <xdr:nvSpPr>
        <xdr:cNvPr id="3" name="Text 9"/>
        <xdr:cNvSpPr txBox="1">
          <a:spLocks noChangeArrowheads="1"/>
        </xdr:cNvSpPr>
      </xdr:nvSpPr>
      <xdr:spPr>
        <a:xfrm>
          <a:off x="95250" y="0"/>
          <a:ext cx="190500" cy="0"/>
        </a:xfrm>
        <a:prstGeom prst="rect">
          <a:avLst/>
        </a:prstGeom>
        <a:noFill/>
        <a:ln w="0" cmpd="sng">
          <a:noFill/>
        </a:ln>
      </xdr:spPr>
      <xdr:txBody>
        <a:bodyPr vertOverflow="clip" wrap="square"/>
        <a:p>
          <a:pPr algn="l">
            <a:defRPr/>
          </a:pPr>
          <a:r>
            <a:rPr lang="en-US" cap="none" sz="1000" b="0" i="0" u="none" baseline="0"/>
            <a:t>Task</a:t>
          </a:r>
        </a:p>
      </xdr:txBody>
    </xdr:sp>
    <xdr:clientData/>
  </xdr:twoCellAnchor>
  <xdr:twoCellAnchor>
    <xdr:from>
      <xdr:col>1</xdr:col>
      <xdr:colOff>38100</xdr:colOff>
      <xdr:row>0</xdr:row>
      <xdr:rowOff>0</xdr:rowOff>
    </xdr:from>
    <xdr:to>
      <xdr:col>9</xdr:col>
      <xdr:colOff>133350</xdr:colOff>
      <xdr:row>0</xdr:row>
      <xdr:rowOff>0</xdr:rowOff>
    </xdr:to>
    <xdr:sp>
      <xdr:nvSpPr>
        <xdr:cNvPr id="4" name="TextBox 5"/>
        <xdr:cNvSpPr txBox="1">
          <a:spLocks noChangeArrowheads="1"/>
        </xdr:cNvSpPr>
      </xdr:nvSpPr>
      <xdr:spPr>
        <a:xfrm>
          <a:off x="285750" y="0"/>
          <a:ext cx="4419600" cy="0"/>
        </a:xfrm>
        <a:prstGeom prst="rect">
          <a:avLst/>
        </a:prstGeom>
        <a:noFill/>
        <a:ln w="9525" cmpd="sng">
          <a:noFill/>
        </a:ln>
      </xdr:spPr>
      <xdr:txBody>
        <a:bodyPr vertOverflow="clip" wrap="square"/>
        <a:p>
          <a:pPr algn="l">
            <a:defRPr/>
          </a:pPr>
          <a:r>
            <a:rPr lang="en-US" cap="none" sz="1600" b="1" i="0" u="none" baseline="0">
              <a:latin typeface="Arial Narrow"/>
              <a:ea typeface="Arial Narrow"/>
              <a:cs typeface="Arial Narrow"/>
            </a:rPr>
            <a:t>WASHINGTON STATE DEPARTMENT OF TRANSPORTATION</a:t>
          </a:r>
        </a:p>
      </xdr:txBody>
    </xdr:sp>
    <xdr:clientData/>
  </xdr:twoCellAnchor>
  <xdr:twoCellAnchor>
    <xdr:from>
      <xdr:col>3</xdr:col>
      <xdr:colOff>76200</xdr:colOff>
      <xdr:row>0</xdr:row>
      <xdr:rowOff>0</xdr:rowOff>
    </xdr:from>
    <xdr:to>
      <xdr:col>7</xdr:col>
      <xdr:colOff>0</xdr:colOff>
      <xdr:row>0</xdr:row>
      <xdr:rowOff>0</xdr:rowOff>
    </xdr:to>
    <xdr:sp>
      <xdr:nvSpPr>
        <xdr:cNvPr id="5" name="TextBox 6"/>
        <xdr:cNvSpPr txBox="1">
          <a:spLocks noChangeArrowheads="1"/>
        </xdr:cNvSpPr>
      </xdr:nvSpPr>
      <xdr:spPr>
        <a:xfrm>
          <a:off x="1085850" y="0"/>
          <a:ext cx="2133600" cy="0"/>
        </a:xfrm>
        <a:prstGeom prst="rect">
          <a:avLst/>
        </a:prstGeom>
        <a:noFill/>
        <a:ln w="9525" cmpd="sng">
          <a:noFill/>
        </a:ln>
      </xdr:spPr>
      <xdr:txBody>
        <a:bodyPr vertOverflow="clip" wrap="square"/>
        <a:p>
          <a:pPr algn="l">
            <a:defRPr/>
          </a:pPr>
          <a:r>
            <a:rPr lang="en-US" cap="none" sz="1000" b="0" i="0" u="none" baseline="0">
              <a:latin typeface="Arial Narrow"/>
              <a:ea typeface="Arial Narrow"/>
              <a:cs typeface="Arial Narrow"/>
            </a:rPr>
            <a:t>BRIDGE &amp; STRUCTURES BRANCH</a:t>
          </a:r>
        </a:p>
      </xdr:txBody>
    </xdr:sp>
    <xdr:clientData/>
  </xdr:twoCellAnchor>
  <xdr:twoCellAnchor>
    <xdr:from>
      <xdr:col>4</xdr:col>
      <xdr:colOff>247650</xdr:colOff>
      <xdr:row>0</xdr:row>
      <xdr:rowOff>0</xdr:rowOff>
    </xdr:from>
    <xdr:to>
      <xdr:col>7</xdr:col>
      <xdr:colOff>495300</xdr:colOff>
      <xdr:row>0</xdr:row>
      <xdr:rowOff>0</xdr:rowOff>
    </xdr:to>
    <xdr:sp>
      <xdr:nvSpPr>
        <xdr:cNvPr id="6" name="TextBox 7"/>
        <xdr:cNvSpPr txBox="1">
          <a:spLocks noChangeArrowheads="1"/>
        </xdr:cNvSpPr>
      </xdr:nvSpPr>
      <xdr:spPr>
        <a:xfrm>
          <a:off x="1781175" y="0"/>
          <a:ext cx="1933575" cy="0"/>
        </a:xfrm>
        <a:prstGeom prst="rect">
          <a:avLst/>
        </a:prstGeom>
        <a:noFill/>
        <a:ln w="9525" cmpd="sng">
          <a:noFill/>
        </a:ln>
      </xdr:spPr>
      <xdr:txBody>
        <a:bodyPr vertOverflow="clip" wrap="square"/>
        <a:p>
          <a:pPr algn="l">
            <a:defRPr/>
          </a:pPr>
          <a:r>
            <a:rPr lang="en-US" cap="none" sz="1000" b="0" i="0" u="none" baseline="0">
              <a:latin typeface="Arial Narrow"/>
              <a:ea typeface="Arial Narrow"/>
              <a:cs typeface="Arial Narrow"/>
            </a:rPr>
            <a:t>BRIDGE &amp; STRUCTURES BRANCH</a:t>
          </a:r>
        </a:p>
      </xdr:txBody>
    </xdr:sp>
    <xdr:clientData/>
  </xdr:twoCellAnchor>
  <xdr:twoCellAnchor>
    <xdr:from>
      <xdr:col>2</xdr:col>
      <xdr:colOff>238125</xdr:colOff>
      <xdr:row>65</xdr:row>
      <xdr:rowOff>19050</xdr:rowOff>
    </xdr:from>
    <xdr:to>
      <xdr:col>11</xdr:col>
      <xdr:colOff>104775</xdr:colOff>
      <xdr:row>80</xdr:row>
      <xdr:rowOff>9525</xdr:rowOff>
    </xdr:to>
    <xdr:grpSp>
      <xdr:nvGrpSpPr>
        <xdr:cNvPr id="7" name="Group 381"/>
        <xdr:cNvGrpSpPr>
          <a:grpSpLocks/>
        </xdr:cNvGrpSpPr>
      </xdr:nvGrpSpPr>
      <xdr:grpSpPr>
        <a:xfrm>
          <a:off x="762000" y="12401550"/>
          <a:ext cx="5010150" cy="2847975"/>
          <a:chOff x="80" y="1272"/>
          <a:chExt cx="526" cy="254"/>
        </a:xfrm>
        <a:solidFill>
          <a:srgbClr val="FFFFFF"/>
        </a:solidFill>
      </xdr:grpSpPr>
      <xdr:sp>
        <xdr:nvSpPr>
          <xdr:cNvPr id="8" name="Rectangle 206"/>
          <xdr:cNvSpPr>
            <a:spLocks/>
          </xdr:cNvSpPr>
        </xdr:nvSpPr>
        <xdr:spPr>
          <a:xfrm>
            <a:off x="110" y="1292"/>
            <a:ext cx="277" cy="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9" name="Rectangle 209"/>
          <xdr:cNvSpPr>
            <a:spLocks/>
          </xdr:cNvSpPr>
        </xdr:nvSpPr>
        <xdr:spPr>
          <a:xfrm>
            <a:off x="245" y="1297"/>
            <a:ext cx="12" cy="7"/>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10" name="Line 211"/>
          <xdr:cNvSpPr>
            <a:spLocks/>
          </xdr:cNvSpPr>
        </xdr:nvSpPr>
        <xdr:spPr>
          <a:xfrm>
            <a:off x="110" y="1299"/>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11" name="Line 212"/>
          <xdr:cNvSpPr>
            <a:spLocks/>
          </xdr:cNvSpPr>
        </xdr:nvSpPr>
        <xdr:spPr>
          <a:xfrm>
            <a:off x="386" y="1299"/>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12" name="Line 213"/>
          <xdr:cNvSpPr>
            <a:spLocks/>
          </xdr:cNvSpPr>
        </xdr:nvSpPr>
        <xdr:spPr>
          <a:xfrm>
            <a:off x="251" y="1306"/>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13" name="Line 214"/>
          <xdr:cNvSpPr>
            <a:spLocks/>
          </xdr:cNvSpPr>
        </xdr:nvSpPr>
        <xdr:spPr>
          <a:xfrm>
            <a:off x="110" y="1326"/>
            <a:ext cx="141"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Narrow"/>
                <a:ea typeface="Arial Narrow"/>
                <a:cs typeface="Arial Narrow"/>
              </a:rPr>
              <a:t/>
            </a:r>
          </a:p>
        </xdr:txBody>
      </xdr:sp>
      <xdr:sp>
        <xdr:nvSpPr>
          <xdr:cNvPr id="14" name="Line 215"/>
          <xdr:cNvSpPr>
            <a:spLocks/>
          </xdr:cNvSpPr>
        </xdr:nvSpPr>
        <xdr:spPr>
          <a:xfrm>
            <a:off x="251" y="1326"/>
            <a:ext cx="13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Narrow"/>
                <a:ea typeface="Arial Narrow"/>
                <a:cs typeface="Arial Narrow"/>
              </a:rPr>
              <a:t/>
            </a:r>
          </a:p>
        </xdr:txBody>
      </xdr:sp>
      <xdr:sp>
        <xdr:nvSpPr>
          <xdr:cNvPr id="15" name="Rectangle 225"/>
          <xdr:cNvSpPr>
            <a:spLocks/>
          </xdr:cNvSpPr>
        </xdr:nvSpPr>
        <xdr:spPr>
          <a:xfrm>
            <a:off x="176" y="1428"/>
            <a:ext cx="109" cy="52"/>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16" name="Line 226"/>
          <xdr:cNvSpPr>
            <a:spLocks/>
          </xdr:cNvSpPr>
        </xdr:nvSpPr>
        <xdr:spPr>
          <a:xfrm>
            <a:off x="193" y="1480"/>
            <a:ext cx="0" cy="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17" name="Line 227"/>
          <xdr:cNvSpPr>
            <a:spLocks/>
          </xdr:cNvSpPr>
        </xdr:nvSpPr>
        <xdr:spPr>
          <a:xfrm>
            <a:off x="267" y="1481"/>
            <a:ext cx="0" cy="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18" name="Rectangle 228"/>
          <xdr:cNvSpPr>
            <a:spLocks/>
          </xdr:cNvSpPr>
        </xdr:nvSpPr>
        <xdr:spPr>
          <a:xfrm>
            <a:off x="80" y="1402"/>
            <a:ext cx="122" cy="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19" name="Rectangle 229"/>
          <xdr:cNvSpPr>
            <a:spLocks/>
          </xdr:cNvSpPr>
        </xdr:nvSpPr>
        <xdr:spPr>
          <a:xfrm>
            <a:off x="265" y="1402"/>
            <a:ext cx="122" cy="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20" name="Rectangle 230"/>
          <xdr:cNvSpPr>
            <a:spLocks/>
          </xdr:cNvSpPr>
        </xdr:nvSpPr>
        <xdr:spPr>
          <a:xfrm>
            <a:off x="80" y="1394"/>
            <a:ext cx="307" cy="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21" name="Line 231"/>
          <xdr:cNvSpPr>
            <a:spLocks/>
          </xdr:cNvSpPr>
        </xdr:nvSpPr>
        <xdr:spPr>
          <a:xfrm>
            <a:off x="223" y="1424"/>
            <a:ext cx="9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22" name="Line 232"/>
          <xdr:cNvSpPr>
            <a:spLocks/>
          </xdr:cNvSpPr>
        </xdr:nvSpPr>
        <xdr:spPr>
          <a:xfrm flipV="1">
            <a:off x="223" y="1415"/>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23" name="Line 234"/>
          <xdr:cNvSpPr>
            <a:spLocks/>
          </xdr:cNvSpPr>
        </xdr:nvSpPr>
        <xdr:spPr>
          <a:xfrm>
            <a:off x="339" y="1408"/>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24" name="Line 235"/>
          <xdr:cNvSpPr>
            <a:spLocks/>
          </xdr:cNvSpPr>
        </xdr:nvSpPr>
        <xdr:spPr>
          <a:xfrm>
            <a:off x="306" y="1479"/>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25" name="Line 236"/>
          <xdr:cNvSpPr>
            <a:spLocks/>
          </xdr:cNvSpPr>
        </xdr:nvSpPr>
        <xdr:spPr>
          <a:xfrm>
            <a:off x="478" y="1407"/>
            <a:ext cx="0" cy="72"/>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Narrow"/>
                <a:ea typeface="Arial Narrow"/>
                <a:cs typeface="Arial Narrow"/>
              </a:rPr>
              <a:t/>
            </a:r>
          </a:p>
        </xdr:txBody>
      </xdr:sp>
      <xdr:sp>
        <xdr:nvSpPr>
          <xdr:cNvPr id="26" name="AutoShape 238"/>
          <xdr:cNvSpPr>
            <a:spLocks/>
          </xdr:cNvSpPr>
        </xdr:nvSpPr>
        <xdr:spPr>
          <a:xfrm>
            <a:off x="183" y="1512"/>
            <a:ext cx="92" cy="14"/>
          </a:xfrm>
          <a:custGeom>
            <a:pathLst>
              <a:path h="14" w="92">
                <a:moveTo>
                  <a:pt x="0" y="4"/>
                </a:moveTo>
                <a:cubicBezTo>
                  <a:pt x="10" y="8"/>
                  <a:pt x="20" y="12"/>
                  <a:pt x="27" y="13"/>
                </a:cubicBezTo>
                <a:cubicBezTo>
                  <a:pt x="34" y="14"/>
                  <a:pt x="39" y="10"/>
                  <a:pt x="43" y="8"/>
                </a:cubicBezTo>
                <a:cubicBezTo>
                  <a:pt x="47" y="6"/>
                  <a:pt x="50" y="2"/>
                  <a:pt x="54" y="1"/>
                </a:cubicBezTo>
                <a:cubicBezTo>
                  <a:pt x="58" y="0"/>
                  <a:pt x="64" y="0"/>
                  <a:pt x="70" y="2"/>
                </a:cubicBezTo>
                <a:cubicBezTo>
                  <a:pt x="76" y="4"/>
                  <a:pt x="84" y="8"/>
                  <a:pt x="92" y="1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27" name="Line 240"/>
          <xdr:cNvSpPr>
            <a:spLocks/>
          </xdr:cNvSpPr>
        </xdr:nvSpPr>
        <xdr:spPr>
          <a:xfrm flipV="1">
            <a:off x="246" y="1393"/>
            <a:ext cx="0" cy="3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Narrow"/>
                <a:ea typeface="Arial Narrow"/>
                <a:cs typeface="Arial Narrow"/>
              </a:rPr>
              <a:t/>
            </a:r>
          </a:p>
        </xdr:txBody>
      </xdr:sp>
      <xdr:grpSp>
        <xdr:nvGrpSpPr>
          <xdr:cNvPr id="28" name="Group 326"/>
          <xdr:cNvGrpSpPr>
            <a:grpSpLocks/>
          </xdr:cNvGrpSpPr>
        </xdr:nvGrpSpPr>
        <xdr:grpSpPr>
          <a:xfrm>
            <a:off x="395" y="1359"/>
            <a:ext cx="160" cy="48"/>
            <a:chOff x="398" y="664"/>
            <a:chExt cx="160" cy="48"/>
          </a:xfrm>
          <a:solidFill>
            <a:srgbClr val="FFFFFF"/>
          </a:solidFill>
        </xdr:grpSpPr>
        <xdr:sp>
          <xdr:nvSpPr>
            <xdr:cNvPr id="29" name="TextBox 242"/>
            <xdr:cNvSpPr txBox="1">
              <a:spLocks noChangeArrowheads="1"/>
            </xdr:cNvSpPr>
          </xdr:nvSpPr>
          <xdr:spPr>
            <a:xfrm>
              <a:off x="450" y="664"/>
              <a:ext cx="108" cy="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Narrow"/>
                  <a:ea typeface="Arial Narrow"/>
                  <a:cs typeface="Arial Narrow"/>
                </a:rPr>
                <a:t>c.g. of superstructure</a:t>
              </a:r>
            </a:p>
          </xdr:txBody>
        </xdr:sp>
        <xdr:sp>
          <xdr:nvSpPr>
            <xdr:cNvPr id="30" name="Line 244"/>
            <xdr:cNvSpPr>
              <a:spLocks/>
            </xdr:cNvSpPr>
          </xdr:nvSpPr>
          <xdr:spPr>
            <a:xfrm flipH="1">
              <a:off x="422" y="674"/>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31" name="Line 245"/>
            <xdr:cNvSpPr>
              <a:spLocks/>
            </xdr:cNvSpPr>
          </xdr:nvSpPr>
          <xdr:spPr>
            <a:xfrm flipH="1">
              <a:off x="398" y="674"/>
              <a:ext cx="25" cy="3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grpSp>
      <xdr:sp>
        <xdr:nvSpPr>
          <xdr:cNvPr id="32" name="TextBox 246"/>
          <xdr:cNvSpPr txBox="1">
            <a:spLocks noChangeArrowheads="1"/>
          </xdr:cNvSpPr>
        </xdr:nvSpPr>
        <xdr:spPr>
          <a:xfrm>
            <a:off x="286" y="1356"/>
            <a:ext cx="108" cy="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Narrow"/>
                <a:ea typeface="Arial Narrow"/>
                <a:cs typeface="Arial Narrow"/>
              </a:rPr>
              <a:t>c.g. of extend strands</a:t>
            </a:r>
          </a:p>
        </xdr:txBody>
      </xdr:sp>
      <xdr:sp>
        <xdr:nvSpPr>
          <xdr:cNvPr id="33" name="Line 247"/>
          <xdr:cNvSpPr>
            <a:spLocks/>
          </xdr:cNvSpPr>
        </xdr:nvSpPr>
        <xdr:spPr>
          <a:xfrm flipH="1">
            <a:off x="276" y="1366"/>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34" name="Line 248"/>
          <xdr:cNvSpPr>
            <a:spLocks/>
          </xdr:cNvSpPr>
        </xdr:nvSpPr>
        <xdr:spPr>
          <a:xfrm flipH="1">
            <a:off x="256" y="1366"/>
            <a:ext cx="20" cy="5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grpSp>
    <xdr:clientData/>
  </xdr:twoCellAnchor>
  <xdr:twoCellAnchor>
    <xdr:from>
      <xdr:col>4</xdr:col>
      <xdr:colOff>447675</xdr:colOff>
      <xdr:row>104</xdr:row>
      <xdr:rowOff>152400</xdr:rowOff>
    </xdr:from>
    <xdr:to>
      <xdr:col>9</xdr:col>
      <xdr:colOff>76200</xdr:colOff>
      <xdr:row>109</xdr:row>
      <xdr:rowOff>114300</xdr:rowOff>
    </xdr:to>
    <xdr:grpSp>
      <xdr:nvGrpSpPr>
        <xdr:cNvPr id="43" name="Group 390"/>
        <xdr:cNvGrpSpPr>
          <a:grpSpLocks/>
        </xdr:cNvGrpSpPr>
      </xdr:nvGrpSpPr>
      <xdr:grpSpPr>
        <a:xfrm>
          <a:off x="1981200" y="19964400"/>
          <a:ext cx="2667000" cy="914400"/>
          <a:chOff x="208" y="2056"/>
          <a:chExt cx="280" cy="96"/>
        </a:xfrm>
        <a:solidFill>
          <a:srgbClr val="FFFFFF"/>
        </a:solidFill>
      </xdr:grpSpPr>
      <xdr:sp>
        <xdr:nvSpPr>
          <xdr:cNvPr id="44" name="Line 298"/>
          <xdr:cNvSpPr>
            <a:spLocks/>
          </xdr:cNvSpPr>
        </xdr:nvSpPr>
        <xdr:spPr>
          <a:xfrm>
            <a:off x="217" y="2101"/>
            <a:ext cx="2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45" name="Line 300"/>
          <xdr:cNvSpPr>
            <a:spLocks/>
          </xdr:cNvSpPr>
        </xdr:nvSpPr>
        <xdr:spPr>
          <a:xfrm>
            <a:off x="480" y="2076"/>
            <a:ext cx="0" cy="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46" name="Rectangle 302"/>
          <xdr:cNvSpPr>
            <a:spLocks/>
          </xdr:cNvSpPr>
        </xdr:nvSpPr>
        <xdr:spPr>
          <a:xfrm>
            <a:off x="480" y="2077"/>
            <a:ext cx="8" cy="4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grpSp>
        <xdr:nvGrpSpPr>
          <xdr:cNvPr id="47" name="Group 306"/>
          <xdr:cNvGrpSpPr>
            <a:grpSpLocks/>
          </xdr:cNvGrpSpPr>
        </xdr:nvGrpSpPr>
        <xdr:grpSpPr>
          <a:xfrm>
            <a:off x="208" y="2102"/>
            <a:ext cx="19" cy="10"/>
            <a:chOff x="208" y="1159"/>
            <a:chExt cx="19" cy="8"/>
          </a:xfrm>
          <a:solidFill>
            <a:srgbClr val="FFFFFF"/>
          </a:solidFill>
        </xdr:grpSpPr>
        <xdr:sp>
          <xdr:nvSpPr>
            <xdr:cNvPr id="48" name="AutoShape 299"/>
            <xdr:cNvSpPr>
              <a:spLocks/>
            </xdr:cNvSpPr>
          </xdr:nvSpPr>
          <xdr:spPr>
            <a:xfrm>
              <a:off x="213" y="1159"/>
              <a:ext cx="8" cy="8"/>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49" name="Line 304"/>
            <xdr:cNvSpPr>
              <a:spLocks/>
            </xdr:cNvSpPr>
          </xdr:nvSpPr>
          <xdr:spPr>
            <a:xfrm>
              <a:off x="208" y="1167"/>
              <a:ext cx="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grpSp>
      <xdr:grpSp>
        <xdr:nvGrpSpPr>
          <xdr:cNvPr id="50" name="Group 307"/>
          <xdr:cNvGrpSpPr>
            <a:grpSpLocks/>
          </xdr:cNvGrpSpPr>
        </xdr:nvGrpSpPr>
        <xdr:grpSpPr>
          <a:xfrm>
            <a:off x="327" y="2101"/>
            <a:ext cx="19" cy="11"/>
            <a:chOff x="327" y="1158"/>
            <a:chExt cx="19" cy="9"/>
          </a:xfrm>
          <a:solidFill>
            <a:srgbClr val="FFFFFF"/>
          </a:solidFill>
        </xdr:grpSpPr>
        <xdr:sp>
          <xdr:nvSpPr>
            <xdr:cNvPr id="51" name="Oval 303"/>
            <xdr:cNvSpPr>
              <a:spLocks/>
            </xdr:cNvSpPr>
          </xdr:nvSpPr>
          <xdr:spPr>
            <a:xfrm>
              <a:off x="334" y="1158"/>
              <a:ext cx="8" cy="8"/>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52" name="Line 305"/>
            <xdr:cNvSpPr>
              <a:spLocks/>
            </xdr:cNvSpPr>
          </xdr:nvSpPr>
          <xdr:spPr>
            <a:xfrm>
              <a:off x="327" y="1167"/>
              <a:ext cx="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grpSp>
      <xdr:sp>
        <xdr:nvSpPr>
          <xdr:cNvPr id="53" name="Line 308"/>
          <xdr:cNvSpPr>
            <a:spLocks/>
          </xdr:cNvSpPr>
        </xdr:nvSpPr>
        <xdr:spPr>
          <a:xfrm>
            <a:off x="216" y="2117"/>
            <a:ext cx="0"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54" name="Line 309"/>
          <xdr:cNvSpPr>
            <a:spLocks/>
          </xdr:cNvSpPr>
        </xdr:nvSpPr>
        <xdr:spPr>
          <a:xfrm>
            <a:off x="338" y="2119"/>
            <a:ext cx="0"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55" name="Line 310"/>
          <xdr:cNvSpPr>
            <a:spLocks/>
          </xdr:cNvSpPr>
        </xdr:nvSpPr>
        <xdr:spPr>
          <a:xfrm>
            <a:off x="480" y="2121"/>
            <a:ext cx="0"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56" name="Line 311"/>
          <xdr:cNvSpPr>
            <a:spLocks/>
          </xdr:cNvSpPr>
        </xdr:nvSpPr>
        <xdr:spPr>
          <a:xfrm>
            <a:off x="216" y="2141"/>
            <a:ext cx="122"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Narrow"/>
                <a:ea typeface="Arial Narrow"/>
                <a:cs typeface="Arial Narrow"/>
              </a:rPr>
              <a:t/>
            </a:r>
          </a:p>
        </xdr:txBody>
      </xdr:sp>
      <xdr:sp>
        <xdr:nvSpPr>
          <xdr:cNvPr id="57" name="Line 312"/>
          <xdr:cNvSpPr>
            <a:spLocks/>
          </xdr:cNvSpPr>
        </xdr:nvSpPr>
        <xdr:spPr>
          <a:xfrm>
            <a:off x="338" y="2141"/>
            <a:ext cx="142"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Narrow"/>
                <a:ea typeface="Arial Narrow"/>
                <a:cs typeface="Arial Narrow"/>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oleObject" Target="../embeddings/oleObject_0_15.bin" /><Relationship Id="rId17" Type="http://schemas.openxmlformats.org/officeDocument/2006/relationships/oleObject" Target="../embeddings/oleObject_0_16.bin" /><Relationship Id="rId18" Type="http://schemas.openxmlformats.org/officeDocument/2006/relationships/oleObject" Target="../embeddings/oleObject_0_17.bin" /><Relationship Id="rId19" Type="http://schemas.openxmlformats.org/officeDocument/2006/relationships/oleObject" Target="../embeddings/oleObject_0_18.bin" /><Relationship Id="rId20" Type="http://schemas.openxmlformats.org/officeDocument/2006/relationships/oleObject" Target="../embeddings/oleObject_0_19.bin" /><Relationship Id="rId21" Type="http://schemas.openxmlformats.org/officeDocument/2006/relationships/oleObject" Target="../embeddings/oleObject_0_20.bin" /><Relationship Id="rId22" Type="http://schemas.openxmlformats.org/officeDocument/2006/relationships/oleObject" Target="../embeddings/oleObject_0_21.bin" /><Relationship Id="rId23" Type="http://schemas.openxmlformats.org/officeDocument/2006/relationships/oleObject" Target="../embeddings/oleObject_0_22.bin" /><Relationship Id="rId24" Type="http://schemas.openxmlformats.org/officeDocument/2006/relationships/oleObject" Target="../embeddings/oleObject_0_23.bin" /><Relationship Id="rId25" Type="http://schemas.openxmlformats.org/officeDocument/2006/relationships/oleObject" Target="../embeddings/oleObject_0_24.bin" /><Relationship Id="rId26" Type="http://schemas.openxmlformats.org/officeDocument/2006/relationships/oleObject" Target="../embeddings/oleObject_0_25.bin" /><Relationship Id="rId27" Type="http://schemas.openxmlformats.org/officeDocument/2006/relationships/oleObject" Target="../embeddings/oleObject_0_26.bin" /><Relationship Id="rId28" Type="http://schemas.openxmlformats.org/officeDocument/2006/relationships/oleObject" Target="../embeddings/oleObject_0_27.bin" /><Relationship Id="rId29" Type="http://schemas.openxmlformats.org/officeDocument/2006/relationships/oleObject" Target="../embeddings/oleObject_0_28.bin" /><Relationship Id="rId30" Type="http://schemas.openxmlformats.org/officeDocument/2006/relationships/oleObject" Target="../embeddings/oleObject_0_29.bin" /><Relationship Id="rId31" Type="http://schemas.openxmlformats.org/officeDocument/2006/relationships/oleObject" Target="../embeddings/oleObject_0_30.bin" /><Relationship Id="rId32" Type="http://schemas.openxmlformats.org/officeDocument/2006/relationships/oleObject" Target="../embeddings/oleObject_0_31.bin" /><Relationship Id="rId33" Type="http://schemas.openxmlformats.org/officeDocument/2006/relationships/oleObject" Target="../embeddings/oleObject_0_32.bin" /><Relationship Id="rId34" Type="http://schemas.openxmlformats.org/officeDocument/2006/relationships/oleObject" Target="../embeddings/oleObject_0_33.bin" /><Relationship Id="rId35" Type="http://schemas.openxmlformats.org/officeDocument/2006/relationships/oleObject" Target="../embeddings/oleObject_0_34.bin" /><Relationship Id="rId36" Type="http://schemas.openxmlformats.org/officeDocument/2006/relationships/oleObject" Target="../embeddings/oleObject_0_35.bin" /><Relationship Id="rId37" Type="http://schemas.openxmlformats.org/officeDocument/2006/relationships/oleObject" Target="../embeddings/oleObject_0_36.bin" /><Relationship Id="rId38" Type="http://schemas.openxmlformats.org/officeDocument/2006/relationships/oleObject" Target="../embeddings/oleObject_0_37.bin" /><Relationship Id="rId39" Type="http://schemas.openxmlformats.org/officeDocument/2006/relationships/oleObject" Target="../embeddings/oleObject_0_38.bin" /><Relationship Id="rId40" Type="http://schemas.openxmlformats.org/officeDocument/2006/relationships/oleObject" Target="../embeddings/oleObject_0_39.bin" /><Relationship Id="rId41" Type="http://schemas.openxmlformats.org/officeDocument/2006/relationships/oleObject" Target="../embeddings/oleObject_0_40.bin" /><Relationship Id="rId42" Type="http://schemas.openxmlformats.org/officeDocument/2006/relationships/oleObject" Target="../embeddings/oleObject_0_41.bin" /><Relationship Id="rId43" Type="http://schemas.openxmlformats.org/officeDocument/2006/relationships/oleObject" Target="../embeddings/oleObject_0_42.bin" /><Relationship Id="rId44" Type="http://schemas.openxmlformats.org/officeDocument/2006/relationships/oleObject" Target="../embeddings/oleObject_0_43.bin" /><Relationship Id="rId45" Type="http://schemas.openxmlformats.org/officeDocument/2006/relationships/oleObject" Target="../embeddings/oleObject_0_44.bin" /><Relationship Id="rId46" Type="http://schemas.openxmlformats.org/officeDocument/2006/relationships/oleObject" Target="../embeddings/oleObject_0_45.bin" /><Relationship Id="rId47" Type="http://schemas.openxmlformats.org/officeDocument/2006/relationships/oleObject" Target="../embeddings/oleObject_0_46.bin" /><Relationship Id="rId48" Type="http://schemas.openxmlformats.org/officeDocument/2006/relationships/oleObject" Target="../embeddings/oleObject_0_47.bin" /><Relationship Id="rId49" Type="http://schemas.openxmlformats.org/officeDocument/2006/relationships/oleObject" Target="../embeddings/oleObject_0_48.bin" /><Relationship Id="rId50" Type="http://schemas.openxmlformats.org/officeDocument/2006/relationships/oleObject" Target="../embeddings/oleObject_0_49.bin" /><Relationship Id="rId51" Type="http://schemas.openxmlformats.org/officeDocument/2006/relationships/oleObject" Target="../embeddings/oleObject_0_50.bin" /><Relationship Id="rId52" Type="http://schemas.openxmlformats.org/officeDocument/2006/relationships/oleObject" Target="../embeddings/oleObject_0_51.bin" /><Relationship Id="rId53" Type="http://schemas.openxmlformats.org/officeDocument/2006/relationships/oleObject" Target="../embeddings/oleObject_0_52.bin" /><Relationship Id="rId54" Type="http://schemas.openxmlformats.org/officeDocument/2006/relationships/oleObject" Target="../embeddings/oleObject_0_53.bin" /><Relationship Id="rId55" Type="http://schemas.openxmlformats.org/officeDocument/2006/relationships/oleObject" Target="../embeddings/oleObject_0_54.bin" /><Relationship Id="rId56" Type="http://schemas.openxmlformats.org/officeDocument/2006/relationships/oleObject" Target="../embeddings/oleObject_0_55.bin" /><Relationship Id="rId57" Type="http://schemas.openxmlformats.org/officeDocument/2006/relationships/oleObject" Target="../embeddings/oleObject_0_56.bin" /><Relationship Id="rId58" Type="http://schemas.openxmlformats.org/officeDocument/2006/relationships/oleObject" Target="../embeddings/oleObject_0_57.bin" /><Relationship Id="rId59" Type="http://schemas.openxmlformats.org/officeDocument/2006/relationships/oleObject" Target="../embeddings/oleObject_0_58.bin" /><Relationship Id="rId60" Type="http://schemas.openxmlformats.org/officeDocument/2006/relationships/oleObject" Target="../embeddings/oleObject_0_59.bin" /><Relationship Id="rId61" Type="http://schemas.openxmlformats.org/officeDocument/2006/relationships/oleObject" Target="../embeddings/oleObject_0_60.bin" /><Relationship Id="rId62" Type="http://schemas.openxmlformats.org/officeDocument/2006/relationships/oleObject" Target="../embeddings/oleObject_0_61.bin" /><Relationship Id="rId63" Type="http://schemas.openxmlformats.org/officeDocument/2006/relationships/oleObject" Target="../embeddings/oleObject_0_62.bin" /><Relationship Id="rId64" Type="http://schemas.openxmlformats.org/officeDocument/2006/relationships/oleObject" Target="../embeddings/oleObject_0_63.bin" /><Relationship Id="rId65" Type="http://schemas.openxmlformats.org/officeDocument/2006/relationships/oleObject" Target="../embeddings/oleObject_0_64.bin" /><Relationship Id="rId66" Type="http://schemas.openxmlformats.org/officeDocument/2006/relationships/oleObject" Target="../embeddings/oleObject_0_65.bin" /><Relationship Id="rId67" Type="http://schemas.openxmlformats.org/officeDocument/2006/relationships/oleObject" Target="../embeddings/oleObject_0_66.bin" /><Relationship Id="rId68" Type="http://schemas.openxmlformats.org/officeDocument/2006/relationships/oleObject" Target="../embeddings/oleObject_0_67.bin" /><Relationship Id="rId69" Type="http://schemas.openxmlformats.org/officeDocument/2006/relationships/oleObject" Target="../embeddings/oleObject_0_68.bin" /><Relationship Id="rId70" Type="http://schemas.openxmlformats.org/officeDocument/2006/relationships/oleObject" Target="../embeddings/oleObject_0_69.bin" /><Relationship Id="rId71" Type="http://schemas.openxmlformats.org/officeDocument/2006/relationships/oleObject" Target="../embeddings/oleObject_0_70.bin" /><Relationship Id="rId72" Type="http://schemas.openxmlformats.org/officeDocument/2006/relationships/oleObject" Target="../embeddings/oleObject_0_71.bin" /><Relationship Id="rId73" Type="http://schemas.openxmlformats.org/officeDocument/2006/relationships/oleObject" Target="../embeddings/oleObject_0_72.bin" /><Relationship Id="rId74" Type="http://schemas.openxmlformats.org/officeDocument/2006/relationships/oleObject" Target="../embeddings/oleObject_0_73.bin" /><Relationship Id="rId75" Type="http://schemas.openxmlformats.org/officeDocument/2006/relationships/oleObject" Target="../embeddings/oleObject_0_74.bin" /><Relationship Id="rId76" Type="http://schemas.openxmlformats.org/officeDocument/2006/relationships/oleObject" Target="../embeddings/oleObject_0_75.bin" /><Relationship Id="rId77" Type="http://schemas.openxmlformats.org/officeDocument/2006/relationships/oleObject" Target="../embeddings/oleObject_0_76.bin" /><Relationship Id="rId78" Type="http://schemas.openxmlformats.org/officeDocument/2006/relationships/oleObject" Target="../embeddings/oleObject_0_77.bin" /><Relationship Id="rId79" Type="http://schemas.openxmlformats.org/officeDocument/2006/relationships/oleObject" Target="../embeddings/oleObject_0_78.bin" /><Relationship Id="rId80" Type="http://schemas.openxmlformats.org/officeDocument/2006/relationships/oleObject" Target="../embeddings/oleObject_0_79.bin" /><Relationship Id="rId81" Type="http://schemas.openxmlformats.org/officeDocument/2006/relationships/oleObject" Target="../embeddings/oleObject_0_80.bin" /><Relationship Id="rId82" Type="http://schemas.openxmlformats.org/officeDocument/2006/relationships/oleObject" Target="../embeddings/oleObject_0_81.bin" /><Relationship Id="rId83" Type="http://schemas.openxmlformats.org/officeDocument/2006/relationships/oleObject" Target="../embeddings/oleObject_0_82.bin" /><Relationship Id="rId84" Type="http://schemas.openxmlformats.org/officeDocument/2006/relationships/oleObject" Target="../embeddings/oleObject_0_83.bin" /><Relationship Id="rId85" Type="http://schemas.openxmlformats.org/officeDocument/2006/relationships/oleObject" Target="../embeddings/oleObject_0_84.bin" /><Relationship Id="rId86" Type="http://schemas.openxmlformats.org/officeDocument/2006/relationships/oleObject" Target="../embeddings/oleObject_0_85.bin" /><Relationship Id="rId87" Type="http://schemas.openxmlformats.org/officeDocument/2006/relationships/oleObject" Target="../embeddings/oleObject_0_86.bin" /><Relationship Id="rId88" Type="http://schemas.openxmlformats.org/officeDocument/2006/relationships/oleObject" Target="../embeddings/oleObject_0_87.bin" /><Relationship Id="rId89" Type="http://schemas.openxmlformats.org/officeDocument/2006/relationships/oleObject" Target="../embeddings/oleObject_0_88.bin" /><Relationship Id="rId90" Type="http://schemas.openxmlformats.org/officeDocument/2006/relationships/oleObject" Target="../embeddings/oleObject_0_89.bin" /><Relationship Id="rId91" Type="http://schemas.openxmlformats.org/officeDocument/2006/relationships/oleObject" Target="../embeddings/oleObject_0_90.bin" /><Relationship Id="rId92" Type="http://schemas.openxmlformats.org/officeDocument/2006/relationships/oleObject" Target="../embeddings/oleObject_0_91.bin" /><Relationship Id="rId93" Type="http://schemas.openxmlformats.org/officeDocument/2006/relationships/oleObject" Target="../embeddings/oleObject_0_92.bin" /><Relationship Id="rId94" Type="http://schemas.openxmlformats.org/officeDocument/2006/relationships/vmlDrawing" Target="../drawings/vmlDrawing1.vml" /><Relationship Id="rId95" Type="http://schemas.openxmlformats.org/officeDocument/2006/relationships/drawing" Target="../drawings/drawing1.xml" /><Relationship Id="rId9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57"/>
  <sheetViews>
    <sheetView tabSelected="1" workbookViewId="0" topLeftCell="A107">
      <selection activeCell="Q122" sqref="Q122"/>
    </sheetView>
  </sheetViews>
  <sheetFormatPr defaultColWidth="10.66015625" defaultRowHeight="12.75"/>
  <cols>
    <col min="1" max="1" width="4.33203125" style="1" customWidth="1"/>
    <col min="2" max="2" width="4.83203125" style="1" customWidth="1"/>
    <col min="3" max="3" width="8.5" style="1" customWidth="1"/>
    <col min="4" max="6" width="9.16015625" style="1" customWidth="1"/>
    <col min="7" max="7" width="11.16015625" style="1" customWidth="1"/>
    <col min="8" max="9" width="11.83203125" style="1" customWidth="1"/>
    <col min="10" max="10" width="9.16015625" style="1" customWidth="1"/>
    <col min="11" max="11" width="10" style="1" customWidth="1"/>
    <col min="12" max="12" width="9.66015625" style="1" customWidth="1"/>
    <col min="13" max="13" width="10.5" style="1" customWidth="1"/>
    <col min="14" max="16384" width="10.66015625" style="1" customWidth="1"/>
  </cols>
  <sheetData>
    <row r="1" spans="1:2" s="2" customFormat="1" ht="15" customHeight="1">
      <c r="A1" s="3"/>
      <c r="B1" s="9" t="s">
        <v>1</v>
      </c>
    </row>
    <row r="2" s="2" customFormat="1" ht="15" customHeight="1">
      <c r="C2" s="2" t="s">
        <v>63</v>
      </c>
    </row>
    <row r="3" s="2" customFormat="1" ht="15" customHeight="1"/>
    <row r="4" s="2" customFormat="1" ht="15" customHeight="1">
      <c r="B4" s="9" t="s">
        <v>89</v>
      </c>
    </row>
    <row r="5" spans="3:12" s="2" customFormat="1" ht="15" customHeight="1">
      <c r="C5" s="46" t="s">
        <v>52</v>
      </c>
      <c r="D5" s="46"/>
      <c r="E5" s="46"/>
      <c r="F5" s="46"/>
      <c r="G5" s="46"/>
      <c r="H5" s="46"/>
      <c r="I5" s="46"/>
      <c r="J5" s="46"/>
      <c r="K5" s="46"/>
      <c r="L5" s="46"/>
    </row>
    <row r="6" spans="3:12" s="2" customFormat="1" ht="15" customHeight="1">
      <c r="C6" s="46"/>
      <c r="D6" s="46"/>
      <c r="E6" s="46"/>
      <c r="F6" s="46"/>
      <c r="G6" s="46"/>
      <c r="H6" s="46"/>
      <c r="I6" s="46"/>
      <c r="J6" s="46"/>
      <c r="K6" s="46"/>
      <c r="L6" s="46"/>
    </row>
    <row r="7" spans="3:12" s="2" customFormat="1" ht="15" customHeight="1">
      <c r="C7" s="46" t="s">
        <v>47</v>
      </c>
      <c r="D7" s="46"/>
      <c r="E7" s="46"/>
      <c r="F7" s="46"/>
      <c r="G7" s="46"/>
      <c r="H7" s="46"/>
      <c r="I7" s="46"/>
      <c r="J7" s="46"/>
      <c r="K7" s="46"/>
      <c r="L7" s="46"/>
    </row>
    <row r="8" spans="3:12" s="2" customFormat="1" ht="15" customHeight="1">
      <c r="C8" s="46"/>
      <c r="D8" s="46"/>
      <c r="E8" s="46"/>
      <c r="F8" s="46"/>
      <c r="G8" s="46"/>
      <c r="H8" s="46"/>
      <c r="I8" s="46"/>
      <c r="J8" s="46"/>
      <c r="K8" s="46"/>
      <c r="L8" s="46"/>
    </row>
    <row r="9" spans="3:12" s="2" customFormat="1" ht="15" customHeight="1">
      <c r="C9" s="46" t="s">
        <v>10</v>
      </c>
      <c r="D9" s="47"/>
      <c r="E9" s="47"/>
      <c r="F9" s="47"/>
      <c r="G9" s="47"/>
      <c r="H9" s="47"/>
      <c r="I9" s="47"/>
      <c r="J9" s="47"/>
      <c r="K9" s="47"/>
      <c r="L9" s="47"/>
    </row>
    <row r="10" spans="3:12" s="2" customFormat="1" ht="15" customHeight="1">
      <c r="C10" s="47"/>
      <c r="D10" s="47"/>
      <c r="E10" s="47"/>
      <c r="F10" s="47"/>
      <c r="G10" s="47"/>
      <c r="H10" s="47"/>
      <c r="I10" s="47"/>
      <c r="J10" s="47"/>
      <c r="K10" s="47"/>
      <c r="L10" s="47"/>
    </row>
    <row r="11" spans="3:12" s="2" customFormat="1" ht="15" customHeight="1">
      <c r="C11" s="43" t="s">
        <v>64</v>
      </c>
      <c r="D11" s="42"/>
      <c r="E11" s="42"/>
      <c r="F11" s="42"/>
      <c r="G11" s="42"/>
      <c r="H11" s="42"/>
      <c r="I11" s="42"/>
      <c r="J11" s="42"/>
      <c r="K11" s="42"/>
      <c r="L11" s="42"/>
    </row>
    <row r="12" spans="3:12" s="2" customFormat="1" ht="15" customHeight="1">
      <c r="C12" s="42"/>
      <c r="D12" s="42"/>
      <c r="E12" s="42"/>
      <c r="F12" s="42"/>
      <c r="G12" s="42"/>
      <c r="H12" s="42"/>
      <c r="I12" s="42"/>
      <c r="J12" s="42"/>
      <c r="K12" s="42"/>
      <c r="L12" s="42"/>
    </row>
    <row r="13" spans="3:12" s="2" customFormat="1" ht="15" customHeight="1">
      <c r="C13" s="42"/>
      <c r="D13" s="42"/>
      <c r="E13" s="42"/>
      <c r="F13" s="42"/>
      <c r="G13" s="42"/>
      <c r="H13" s="42"/>
      <c r="I13" s="42"/>
      <c r="J13" s="42"/>
      <c r="K13" s="42"/>
      <c r="L13" s="42"/>
    </row>
    <row r="14" spans="3:12" s="2" customFormat="1" ht="15" customHeight="1">
      <c r="C14" s="42"/>
      <c r="D14" s="42"/>
      <c r="E14" s="42"/>
      <c r="F14" s="42"/>
      <c r="G14" s="42"/>
      <c r="H14" s="42"/>
      <c r="I14" s="42"/>
      <c r="J14" s="42"/>
      <c r="K14" s="42"/>
      <c r="L14" s="42"/>
    </row>
    <row r="15" spans="3:12" s="2" customFormat="1" ht="15" customHeight="1">
      <c r="C15" s="2" t="s">
        <v>4</v>
      </c>
      <c r="D15" s="42"/>
      <c r="E15" s="42"/>
      <c r="F15" s="42"/>
      <c r="G15" s="42"/>
      <c r="H15" s="42"/>
      <c r="I15" s="42"/>
      <c r="J15" s="42"/>
      <c r="K15" s="42"/>
      <c r="L15" s="42"/>
    </row>
    <row r="16" spans="4:5" s="2" customFormat="1" ht="15" customHeight="1">
      <c r="D16" s="10" t="s">
        <v>5</v>
      </c>
      <c r="E16" s="2" t="s">
        <v>68</v>
      </c>
    </row>
    <row r="17" spans="4:12" s="2" customFormat="1" ht="15" customHeight="1">
      <c r="D17" s="10" t="s">
        <v>5</v>
      </c>
      <c r="E17" s="2" t="s">
        <v>69</v>
      </c>
      <c r="F17" s="44"/>
      <c r="G17" s="44"/>
      <c r="H17" s="44"/>
      <c r="I17" s="44"/>
      <c r="J17" s="44"/>
      <c r="K17" s="44"/>
      <c r="L17" s="44"/>
    </row>
    <row r="18" spans="4:5" s="2" customFormat="1" ht="15" customHeight="1">
      <c r="D18" s="10" t="s">
        <v>5</v>
      </c>
      <c r="E18" s="2" t="s">
        <v>11</v>
      </c>
    </row>
    <row r="19" spans="4:5" s="2" customFormat="1" ht="15" customHeight="1">
      <c r="D19" s="10" t="s">
        <v>5</v>
      </c>
      <c r="E19" s="2" t="s">
        <v>70</v>
      </c>
    </row>
    <row r="20" s="2" customFormat="1" ht="15" customHeight="1">
      <c r="D20" s="10"/>
    </row>
    <row r="21" spans="3:12" s="44" customFormat="1" ht="15" customHeight="1">
      <c r="C21" s="47" t="s">
        <v>65</v>
      </c>
      <c r="D21" s="47"/>
      <c r="E21" s="47"/>
      <c r="F21" s="47"/>
      <c r="G21" s="47"/>
      <c r="H21" s="47"/>
      <c r="I21" s="47"/>
      <c r="J21" s="47"/>
      <c r="K21" s="47"/>
      <c r="L21" s="47"/>
    </row>
    <row r="22" spans="3:12" s="44" customFormat="1" ht="15" customHeight="1">
      <c r="C22" s="47"/>
      <c r="D22" s="47"/>
      <c r="E22" s="47"/>
      <c r="F22" s="47"/>
      <c r="G22" s="47"/>
      <c r="H22" s="47"/>
      <c r="I22" s="47"/>
      <c r="J22" s="47"/>
      <c r="K22" s="47"/>
      <c r="L22" s="47"/>
    </row>
    <row r="23" spans="3:12" s="44" customFormat="1" ht="15" customHeight="1">
      <c r="C23" s="47" t="s">
        <v>66</v>
      </c>
      <c r="D23" s="47"/>
      <c r="E23" s="47"/>
      <c r="F23" s="47"/>
      <c r="G23" s="47"/>
      <c r="H23" s="47"/>
      <c r="I23" s="47"/>
      <c r="J23" s="47"/>
      <c r="K23" s="47"/>
      <c r="L23" s="47"/>
    </row>
    <row r="24" spans="3:12" s="44" customFormat="1" ht="15" customHeight="1">
      <c r="C24" s="47"/>
      <c r="D24" s="47"/>
      <c r="E24" s="47"/>
      <c r="F24" s="47"/>
      <c r="G24" s="47"/>
      <c r="H24" s="47"/>
      <c r="I24" s="47"/>
      <c r="J24" s="47"/>
      <c r="K24" s="47"/>
      <c r="L24" s="47"/>
    </row>
    <row r="25" spans="3:12" s="44" customFormat="1" ht="15" customHeight="1">
      <c r="C25" s="47"/>
      <c r="D25" s="47"/>
      <c r="E25" s="47"/>
      <c r="F25" s="47"/>
      <c r="G25" s="47"/>
      <c r="H25" s="47"/>
      <c r="I25" s="47"/>
      <c r="J25" s="47"/>
      <c r="K25" s="47"/>
      <c r="L25" s="47"/>
    </row>
    <row r="26" spans="3:12" s="44" customFormat="1" ht="15" customHeight="1">
      <c r="C26" s="47" t="s">
        <v>72</v>
      </c>
      <c r="D26" s="47"/>
      <c r="E26" s="47"/>
      <c r="F26" s="47"/>
      <c r="G26" s="47"/>
      <c r="H26" s="47"/>
      <c r="I26" s="47"/>
      <c r="J26" s="47"/>
      <c r="K26" s="47"/>
      <c r="L26" s="47"/>
    </row>
    <row r="27" spans="3:12" s="44" customFormat="1" ht="15" customHeight="1">
      <c r="C27" s="47"/>
      <c r="D27" s="47"/>
      <c r="E27" s="47"/>
      <c r="F27" s="47"/>
      <c r="G27" s="47"/>
      <c r="H27" s="47"/>
      <c r="I27" s="47"/>
      <c r="J27" s="47"/>
      <c r="K27" s="47"/>
      <c r="L27" s="47"/>
    </row>
    <row r="28" spans="3:12" s="44" customFormat="1" ht="15" customHeight="1">
      <c r="C28" s="42"/>
      <c r="D28" s="42"/>
      <c r="E28" s="42"/>
      <c r="F28" s="42"/>
      <c r="G28" s="42"/>
      <c r="H28" s="42"/>
      <c r="I28" s="42"/>
      <c r="J28" s="42"/>
      <c r="K28" s="42"/>
      <c r="L28" s="42"/>
    </row>
    <row r="29" spans="3:12" s="44" customFormat="1" ht="15" customHeight="1">
      <c r="C29" s="42"/>
      <c r="D29" s="42"/>
      <c r="E29" s="42"/>
      <c r="F29" s="42"/>
      <c r="G29" s="42"/>
      <c r="H29" s="42"/>
      <c r="I29" s="42"/>
      <c r="J29" s="42"/>
      <c r="K29" s="42"/>
      <c r="L29" s="42"/>
    </row>
    <row r="30" spans="3:12" s="44" customFormat="1" ht="15" customHeight="1">
      <c r="C30" s="2" t="s">
        <v>4</v>
      </c>
      <c r="D30" s="42"/>
      <c r="E30" s="42"/>
      <c r="F30" s="42"/>
      <c r="G30" s="42"/>
      <c r="H30" s="42"/>
      <c r="I30" s="42"/>
      <c r="J30" s="42"/>
      <c r="K30" s="42"/>
      <c r="L30" s="42"/>
    </row>
    <row r="31" spans="3:12" s="44" customFormat="1" ht="15" customHeight="1">
      <c r="C31" s="42"/>
      <c r="D31" s="48" t="s">
        <v>5</v>
      </c>
      <c r="E31" s="43" t="s">
        <v>73</v>
      </c>
      <c r="F31" s="42"/>
      <c r="G31" s="42"/>
      <c r="H31" s="42"/>
      <c r="I31" s="42"/>
      <c r="J31" s="42"/>
      <c r="K31" s="42"/>
      <c r="L31" s="42"/>
    </row>
    <row r="32" spans="3:12" s="44" customFormat="1" ht="15" customHeight="1">
      <c r="C32" s="43"/>
      <c r="D32" s="49" t="s">
        <v>5</v>
      </c>
      <c r="E32" s="43" t="s">
        <v>94</v>
      </c>
      <c r="F32" s="43"/>
      <c r="G32" s="43"/>
      <c r="H32" s="43"/>
      <c r="I32" s="43"/>
      <c r="J32" s="43"/>
      <c r="K32" s="43"/>
      <c r="L32" s="43"/>
    </row>
    <row r="33" spans="3:12" s="44" customFormat="1" ht="15" customHeight="1">
      <c r="C33" s="43"/>
      <c r="D33" s="43"/>
      <c r="E33" s="43"/>
      <c r="F33" s="43"/>
      <c r="G33" s="43"/>
      <c r="H33" s="43"/>
      <c r="I33" s="43"/>
      <c r="J33" s="43"/>
      <c r="K33" s="43"/>
      <c r="L33" s="43"/>
    </row>
    <row r="34" spans="3:12" s="44" customFormat="1" ht="15" customHeight="1">
      <c r="C34" s="47" t="s">
        <v>74</v>
      </c>
      <c r="D34" s="47"/>
      <c r="E34" s="47"/>
      <c r="F34" s="47"/>
      <c r="G34" s="47"/>
      <c r="H34" s="47"/>
      <c r="I34" s="47"/>
      <c r="J34" s="47"/>
      <c r="K34" s="47"/>
      <c r="L34" s="47"/>
    </row>
    <row r="35" spans="3:12" s="44" customFormat="1" ht="15" customHeight="1">
      <c r="C35" s="47"/>
      <c r="D35" s="47"/>
      <c r="E35" s="47"/>
      <c r="F35" s="47"/>
      <c r="G35" s="47"/>
      <c r="H35" s="47"/>
      <c r="I35" s="47"/>
      <c r="J35" s="47"/>
      <c r="K35" s="47"/>
      <c r="L35" s="47"/>
    </row>
    <row r="36" spans="3:12" s="44" customFormat="1" ht="15" customHeight="1">
      <c r="C36" s="47"/>
      <c r="D36" s="47"/>
      <c r="E36" s="47"/>
      <c r="F36" s="47"/>
      <c r="G36" s="47"/>
      <c r="H36" s="47"/>
      <c r="I36" s="47"/>
      <c r="J36" s="47"/>
      <c r="K36" s="47"/>
      <c r="L36" s="47"/>
    </row>
    <row r="37" spans="3:12" s="44" customFormat="1" ht="15" customHeight="1">
      <c r="C37" s="42"/>
      <c r="D37" s="42"/>
      <c r="E37" s="42"/>
      <c r="F37" s="42"/>
      <c r="G37" s="42"/>
      <c r="H37" s="42"/>
      <c r="I37" s="42"/>
      <c r="J37" s="42"/>
      <c r="K37" s="42"/>
      <c r="L37" s="42"/>
    </row>
    <row r="38" spans="3:12" s="44" customFormat="1" ht="15" customHeight="1">
      <c r="C38" s="43" t="s">
        <v>92</v>
      </c>
      <c r="D38" s="43"/>
      <c r="E38" s="43"/>
      <c r="F38" s="43"/>
      <c r="G38" s="43"/>
      <c r="H38" s="43"/>
      <c r="I38" s="43"/>
      <c r="J38" s="43"/>
      <c r="K38" s="43"/>
      <c r="L38" s="43"/>
    </row>
    <row r="39" spans="3:12" s="44" customFormat="1" ht="15" customHeight="1">
      <c r="C39" s="43" t="s">
        <v>77</v>
      </c>
      <c r="D39" s="43"/>
      <c r="E39" s="43"/>
      <c r="F39" s="43"/>
      <c r="G39" s="43"/>
      <c r="H39" s="43"/>
      <c r="I39" s="43" t="s">
        <v>78</v>
      </c>
      <c r="J39" s="43"/>
      <c r="K39" s="43"/>
      <c r="L39" s="43"/>
    </row>
    <row r="40" spans="3:12" s="44" customFormat="1" ht="15" customHeight="1">
      <c r="C40" s="43"/>
      <c r="D40" s="43"/>
      <c r="E40" s="43"/>
      <c r="F40" s="43"/>
      <c r="G40" s="43"/>
      <c r="H40" s="43"/>
      <c r="I40" s="43"/>
      <c r="J40" s="43"/>
      <c r="K40" s="43"/>
      <c r="L40" s="43"/>
    </row>
    <row r="41" spans="3:12" s="44" customFormat="1" ht="15" customHeight="1">
      <c r="C41" s="43"/>
      <c r="D41" s="43"/>
      <c r="E41" s="43"/>
      <c r="F41" s="43"/>
      <c r="G41" s="43"/>
      <c r="H41" s="43"/>
      <c r="I41" s="43"/>
      <c r="J41" s="43"/>
      <c r="K41" s="43"/>
      <c r="L41" s="43"/>
    </row>
    <row r="42" spans="3:12" s="44" customFormat="1" ht="15" customHeight="1">
      <c r="C42" s="43"/>
      <c r="D42" s="43"/>
      <c r="E42" s="43"/>
      <c r="F42" s="43"/>
      <c r="G42" s="43"/>
      <c r="H42" s="43"/>
      <c r="I42" s="43"/>
      <c r="J42" s="43"/>
      <c r="K42" s="43"/>
      <c r="L42" s="43"/>
    </row>
    <row r="43" spans="4:12" s="44" customFormat="1" ht="15" customHeight="1">
      <c r="D43" s="43"/>
      <c r="E43" s="43"/>
      <c r="F43" s="43"/>
      <c r="G43" s="43"/>
      <c r="H43" s="43"/>
      <c r="I43" s="43"/>
      <c r="J43" s="43"/>
      <c r="K43" s="43"/>
      <c r="L43" s="43"/>
    </row>
    <row r="44" spans="3:12" s="44" customFormat="1" ht="15" customHeight="1">
      <c r="C44" s="43" t="s">
        <v>79</v>
      </c>
      <c r="D44" s="43"/>
      <c r="E44" s="43"/>
      <c r="F44" s="43"/>
      <c r="G44" s="43"/>
      <c r="H44" s="43"/>
      <c r="I44" s="43"/>
      <c r="J44" s="43"/>
      <c r="K44" s="43"/>
      <c r="L44" s="43"/>
    </row>
    <row r="45" spans="3:12" s="44" customFormat="1" ht="15" customHeight="1">
      <c r="C45" s="43"/>
      <c r="D45" s="51" t="s">
        <v>82</v>
      </c>
      <c r="E45" s="43"/>
      <c r="F45" s="43"/>
      <c r="G45" s="43"/>
      <c r="H45" s="43"/>
      <c r="I45" s="43"/>
      <c r="J45" s="43"/>
      <c r="K45" s="43"/>
      <c r="L45" s="43"/>
    </row>
    <row r="46" spans="3:12" s="44" customFormat="1" ht="15" customHeight="1">
      <c r="C46" s="43"/>
      <c r="D46" s="43"/>
      <c r="E46" s="43"/>
      <c r="F46" s="43"/>
      <c r="G46" s="43"/>
      <c r="H46" s="43"/>
      <c r="I46" s="43"/>
      <c r="J46" s="43"/>
      <c r="K46" s="43"/>
      <c r="L46" s="43"/>
    </row>
    <row r="47" spans="3:12" s="44" customFormat="1" ht="15" customHeight="1">
      <c r="C47" s="43"/>
      <c r="D47" s="43" t="s">
        <v>82</v>
      </c>
      <c r="E47" s="43"/>
      <c r="F47" s="43"/>
      <c r="G47" s="43"/>
      <c r="H47" s="43"/>
      <c r="I47" s="43"/>
      <c r="J47" s="43"/>
      <c r="K47" s="43"/>
      <c r="L47" s="43"/>
    </row>
    <row r="48" spans="3:12" s="44" customFormat="1" ht="15" customHeight="1">
      <c r="C48" s="43"/>
      <c r="D48" s="43"/>
      <c r="E48" s="43"/>
      <c r="F48" s="43"/>
      <c r="G48" s="43"/>
      <c r="H48" s="43"/>
      <c r="I48" s="43"/>
      <c r="J48" s="43"/>
      <c r="K48" s="43"/>
      <c r="L48" s="43"/>
    </row>
    <row r="49" spans="3:12" s="44" customFormat="1" ht="15" customHeight="1">
      <c r="C49" s="2" t="s">
        <v>4</v>
      </c>
      <c r="D49" s="43"/>
      <c r="E49" s="43"/>
      <c r="F49" s="43"/>
      <c r="G49" s="43"/>
      <c r="H49" s="43"/>
      <c r="I49" s="43"/>
      <c r="J49" s="43"/>
      <c r="K49" s="43"/>
      <c r="L49" s="43"/>
    </row>
    <row r="50" spans="3:12" s="44" customFormat="1" ht="15" customHeight="1">
      <c r="C50" s="43"/>
      <c r="D50" s="49" t="s">
        <v>5</v>
      </c>
      <c r="E50" s="43" t="s">
        <v>75</v>
      </c>
      <c r="F50" s="43"/>
      <c r="G50" s="43"/>
      <c r="H50" s="43"/>
      <c r="I50" s="43"/>
      <c r="J50" s="43"/>
      <c r="K50" s="43"/>
      <c r="L50" s="43"/>
    </row>
    <row r="51" spans="3:12" s="44" customFormat="1" ht="15" customHeight="1">
      <c r="C51" s="43"/>
      <c r="D51" s="49" t="s">
        <v>5</v>
      </c>
      <c r="E51" s="43" t="s">
        <v>76</v>
      </c>
      <c r="F51" s="43"/>
      <c r="G51" s="43"/>
      <c r="H51" s="43"/>
      <c r="I51" s="43"/>
      <c r="J51" s="43"/>
      <c r="K51" s="43"/>
      <c r="L51" s="43"/>
    </row>
    <row r="52" spans="3:12" s="44" customFormat="1" ht="15" customHeight="1">
      <c r="C52" s="43"/>
      <c r="D52" s="43"/>
      <c r="E52" s="43"/>
      <c r="F52" s="43"/>
      <c r="G52" s="43"/>
      <c r="H52" s="43"/>
      <c r="I52" s="43"/>
      <c r="J52" s="43"/>
      <c r="K52" s="43"/>
      <c r="L52" s="43"/>
    </row>
    <row r="53" spans="3:12" s="2" customFormat="1" ht="15" customHeight="1">
      <c r="C53" s="46" t="s">
        <v>67</v>
      </c>
      <c r="D53" s="46"/>
      <c r="E53" s="46"/>
      <c r="F53" s="46"/>
      <c r="G53" s="46"/>
      <c r="H53" s="46"/>
      <c r="I53" s="46"/>
      <c r="J53" s="46"/>
      <c r="K53" s="46"/>
      <c r="L53" s="46"/>
    </row>
    <row r="54" spans="3:12" s="2" customFormat="1" ht="15" customHeight="1">
      <c r="C54" s="46"/>
      <c r="D54" s="46"/>
      <c r="E54" s="46"/>
      <c r="F54" s="46"/>
      <c r="G54" s="46"/>
      <c r="H54" s="46"/>
      <c r="I54" s="46"/>
      <c r="J54" s="46"/>
      <c r="K54" s="46"/>
      <c r="L54" s="46"/>
    </row>
    <row r="55" s="2" customFormat="1" ht="15" customHeight="1"/>
    <row r="56" s="2" customFormat="1" ht="15" customHeight="1"/>
    <row r="57" s="2" customFormat="1" ht="15" customHeight="1">
      <c r="C57" s="2" t="s">
        <v>4</v>
      </c>
    </row>
    <row r="58" spans="4:5" s="2" customFormat="1" ht="15" customHeight="1">
      <c r="D58" s="10" t="s">
        <v>5</v>
      </c>
      <c r="E58" s="2" t="s">
        <v>12</v>
      </c>
    </row>
    <row r="59" spans="4:5" s="2" customFormat="1" ht="15" customHeight="1">
      <c r="D59" s="10" t="s">
        <v>5</v>
      </c>
      <c r="E59" s="2" t="s">
        <v>71</v>
      </c>
    </row>
    <row r="60" spans="4:5" s="2" customFormat="1" ht="15" customHeight="1">
      <c r="D60" s="10" t="s">
        <v>5</v>
      </c>
      <c r="E60" s="2" t="s">
        <v>13</v>
      </c>
    </row>
    <row r="61" spans="4:5" s="2" customFormat="1" ht="15" customHeight="1">
      <c r="D61" s="10" t="s">
        <v>5</v>
      </c>
      <c r="E61" s="2" t="s">
        <v>53</v>
      </c>
    </row>
    <row r="62" spans="4:8" s="2" customFormat="1" ht="15" customHeight="1">
      <c r="D62" s="10" t="s">
        <v>5</v>
      </c>
      <c r="E62" s="2" t="s">
        <v>49</v>
      </c>
      <c r="H62" s="2" t="s">
        <v>84</v>
      </c>
    </row>
    <row r="63" spans="4:12" s="2" customFormat="1" ht="15" customHeight="1">
      <c r="D63" s="10" t="s">
        <v>5</v>
      </c>
      <c r="E63" s="2" t="s">
        <v>50</v>
      </c>
      <c r="J63" s="44"/>
      <c r="K63" s="44"/>
      <c r="L63" s="44"/>
    </row>
    <row r="64" spans="4:12" s="2" customFormat="1" ht="15" customHeight="1">
      <c r="D64" s="10"/>
      <c r="I64" s="44"/>
      <c r="J64" s="44"/>
      <c r="K64" s="44"/>
      <c r="L64" s="44"/>
    </row>
    <row r="65" spans="3:4" s="2" customFormat="1" ht="15" customHeight="1">
      <c r="C65" s="44" t="s">
        <v>30</v>
      </c>
      <c r="D65" s="10"/>
    </row>
    <row r="66" s="2" customFormat="1" ht="15" customHeight="1">
      <c r="D66" s="10"/>
    </row>
    <row r="67" s="2" customFormat="1" ht="15" customHeight="1">
      <c r="D67" s="10"/>
    </row>
    <row r="68" s="2" customFormat="1" ht="15" customHeight="1">
      <c r="D68" s="10"/>
    </row>
    <row r="69" s="2" customFormat="1" ht="15" customHeight="1">
      <c r="D69" s="10"/>
    </row>
    <row r="70" s="2" customFormat="1" ht="15" customHeight="1">
      <c r="D70" s="10"/>
    </row>
    <row r="71" s="2" customFormat="1" ht="15" customHeight="1">
      <c r="D71" s="10"/>
    </row>
    <row r="72" s="2" customFormat="1" ht="15" customHeight="1">
      <c r="D72" s="10"/>
    </row>
    <row r="73" s="2" customFormat="1" ht="15" customHeight="1">
      <c r="D73" s="10"/>
    </row>
    <row r="74" s="2" customFormat="1" ht="15" customHeight="1">
      <c r="D74" s="10"/>
    </row>
    <row r="75" s="2" customFormat="1" ht="15" customHeight="1">
      <c r="D75" s="10"/>
    </row>
    <row r="76" s="2" customFormat="1" ht="15" customHeight="1">
      <c r="D76" s="10"/>
    </row>
    <row r="77" s="2" customFormat="1" ht="15" customHeight="1">
      <c r="D77" s="10"/>
    </row>
    <row r="78" s="2" customFormat="1" ht="15" customHeight="1">
      <c r="D78" s="10"/>
    </row>
    <row r="79" s="2" customFormat="1" ht="15" customHeight="1">
      <c r="D79" s="10"/>
    </row>
    <row r="80" s="2" customFormat="1" ht="15" customHeight="1">
      <c r="D80" s="10"/>
    </row>
    <row r="81" s="2" customFormat="1" ht="15" customHeight="1">
      <c r="D81" s="10"/>
    </row>
    <row r="82" spans="3:4" s="2" customFormat="1" ht="15" customHeight="1">
      <c r="C82" s="2" t="s">
        <v>90</v>
      </c>
      <c r="D82" s="10"/>
    </row>
    <row r="83" spans="4:12" s="2" customFormat="1" ht="15" customHeight="1">
      <c r="D83" s="55" t="s">
        <v>91</v>
      </c>
      <c r="E83" s="56"/>
      <c r="F83" s="56"/>
      <c r="G83" s="56"/>
      <c r="H83" s="56"/>
      <c r="I83" s="56"/>
      <c r="J83" s="56"/>
      <c r="K83" s="56"/>
      <c r="L83" s="56"/>
    </row>
    <row r="84" spans="4:12" s="2" customFormat="1" ht="15" customHeight="1">
      <c r="D84" s="56"/>
      <c r="E84" s="56"/>
      <c r="F84" s="56"/>
      <c r="G84" s="56"/>
      <c r="H84" s="56"/>
      <c r="I84" s="56"/>
      <c r="J84" s="56"/>
      <c r="K84" s="56"/>
      <c r="L84" s="56"/>
    </row>
    <row r="85" s="2" customFormat="1" ht="15" customHeight="1">
      <c r="D85" s="10"/>
    </row>
    <row r="86" spans="3:4" s="2" customFormat="1" ht="15" customHeight="1">
      <c r="C86" s="9" t="s">
        <v>7</v>
      </c>
      <c r="D86" s="10"/>
    </row>
    <row r="87" spans="4:6" s="2" customFormat="1" ht="15" customHeight="1">
      <c r="D87" s="10" t="s">
        <v>5</v>
      </c>
      <c r="E87" s="17">
        <v>5</v>
      </c>
      <c r="F87" s="2" t="s">
        <v>93</v>
      </c>
    </row>
    <row r="88" spans="4:6" s="2" customFormat="1" ht="15" customHeight="1">
      <c r="D88" s="10" t="s">
        <v>5</v>
      </c>
      <c r="E88" s="17">
        <v>12.93</v>
      </c>
      <c r="F88" s="2" t="s">
        <v>95</v>
      </c>
    </row>
    <row r="89" spans="4:13" s="2" customFormat="1" ht="15" customHeight="1">
      <c r="D89" s="10"/>
      <c r="E89" s="57" t="s">
        <v>5</v>
      </c>
      <c r="F89" s="2" t="str">
        <f>ROUND(E87,2)&amp;" + "&amp;ROUND(E88,2)&amp;"  =  "&amp;ROUND(M89,2)&amp;" ft."</f>
        <v>5 + 12.93  =  17.93 ft.</v>
      </c>
      <c r="M89" s="5">
        <f>E87+E88</f>
        <v>17.93</v>
      </c>
    </row>
    <row r="90" spans="3:14" ht="15" customHeight="1">
      <c r="C90" s="6"/>
      <c r="D90" s="14" t="s">
        <v>5</v>
      </c>
      <c r="E90" s="20">
        <v>4</v>
      </c>
      <c r="F90" s="12" t="s">
        <v>16</v>
      </c>
      <c r="G90" s="6"/>
      <c r="H90" s="6"/>
      <c r="K90" s="15"/>
      <c r="L90" s="6"/>
      <c r="M90" s="13"/>
      <c r="N90" s="6"/>
    </row>
    <row r="91" spans="4:11" s="2" customFormat="1" ht="15" customHeight="1">
      <c r="D91" s="10" t="s">
        <v>5</v>
      </c>
      <c r="E91" s="18">
        <v>0.6</v>
      </c>
      <c r="F91" s="2" t="s">
        <v>14</v>
      </c>
      <c r="I91" s="10" t="s">
        <v>5</v>
      </c>
      <c r="J91" s="8">
        <f>IF(E91=0.5,0.153,IF(E91=0.6,0.217," N/A"))</f>
        <v>0.217</v>
      </c>
      <c r="K91" s="2" t="s">
        <v>15</v>
      </c>
    </row>
    <row r="92" spans="4:10" s="2" customFormat="1" ht="15" customHeight="1">
      <c r="D92" s="10" t="s">
        <v>5</v>
      </c>
      <c r="E92" s="19">
        <v>270</v>
      </c>
      <c r="F92" s="2" t="s">
        <v>18</v>
      </c>
      <c r="J92" s="2" t="s">
        <v>17</v>
      </c>
    </row>
    <row r="93" spans="4:13" s="2" customFormat="1" ht="15" customHeight="1">
      <c r="D93" s="10" t="s">
        <v>5</v>
      </c>
      <c r="E93" s="34">
        <f>M93*E92</f>
        <v>243</v>
      </c>
      <c r="F93" s="2" t="s">
        <v>0</v>
      </c>
      <c r="H93" s="2" t="s">
        <v>80</v>
      </c>
      <c r="M93" s="50">
        <v>0.9</v>
      </c>
    </row>
    <row r="94" spans="4:6" s="2" customFormat="1" ht="15" customHeight="1">
      <c r="D94" s="10" t="s">
        <v>5</v>
      </c>
      <c r="E94" s="17">
        <v>1</v>
      </c>
      <c r="F94" s="2" t="s">
        <v>34</v>
      </c>
    </row>
    <row r="95" spans="4:6" s="2" customFormat="1" ht="15" customHeight="1">
      <c r="D95" s="10" t="s">
        <v>5</v>
      </c>
      <c r="E95" s="21">
        <v>3</v>
      </c>
      <c r="F95" s="2" t="s">
        <v>81</v>
      </c>
    </row>
    <row r="96" spans="4:15" s="2" customFormat="1" ht="15" customHeight="1">
      <c r="D96" s="10" t="s">
        <v>5</v>
      </c>
      <c r="E96" s="21">
        <v>2</v>
      </c>
      <c r="F96" s="2" t="s">
        <v>48</v>
      </c>
      <c r="N96" s="8" t="s">
        <v>26</v>
      </c>
      <c r="O96" s="8" t="s">
        <v>27</v>
      </c>
    </row>
    <row r="97" spans="4:17" s="2" customFormat="1" ht="15" customHeight="1">
      <c r="D97" s="10" t="s">
        <v>5</v>
      </c>
      <c r="E97" s="22" t="s">
        <v>19</v>
      </c>
      <c r="G97" s="4" t="s">
        <v>20</v>
      </c>
      <c r="H97" s="25">
        <v>82.625</v>
      </c>
      <c r="I97" s="2" t="s">
        <v>21</v>
      </c>
      <c r="N97" s="8" t="s">
        <v>19</v>
      </c>
      <c r="O97" s="24">
        <f>P97*12+Q97</f>
        <v>82.625</v>
      </c>
      <c r="P97" s="23">
        <v>6</v>
      </c>
      <c r="Q97" s="24">
        <f>10+5/8</f>
        <v>10.625</v>
      </c>
    </row>
    <row r="98" spans="4:17" s="2" customFormat="1" ht="15" customHeight="1">
      <c r="D98" s="4" t="s">
        <v>28</v>
      </c>
      <c r="E98" s="26">
        <v>9.5</v>
      </c>
      <c r="F98" s="2" t="s">
        <v>32</v>
      </c>
      <c r="N98" s="8" t="s">
        <v>22</v>
      </c>
      <c r="O98" s="24">
        <f>P98*12+Q98</f>
        <v>74</v>
      </c>
      <c r="P98" s="23">
        <v>6</v>
      </c>
      <c r="Q98" s="24">
        <v>2</v>
      </c>
    </row>
    <row r="99" spans="4:17" s="2" customFormat="1" ht="15" customHeight="1">
      <c r="D99" s="10"/>
      <c r="E99" s="26">
        <v>7.5</v>
      </c>
      <c r="F99" s="2" t="s">
        <v>29</v>
      </c>
      <c r="N99" s="8" t="s">
        <v>23</v>
      </c>
      <c r="O99" s="24">
        <f>P99*12+Q99</f>
        <v>58</v>
      </c>
      <c r="P99" s="23">
        <v>4</v>
      </c>
      <c r="Q99" s="24">
        <v>10</v>
      </c>
    </row>
    <row r="100" spans="4:17" s="2" customFormat="1" ht="15" customHeight="1">
      <c r="D100" s="10" t="s">
        <v>5</v>
      </c>
      <c r="E100" s="26">
        <v>36.86</v>
      </c>
      <c r="F100" s="2" t="s">
        <v>33</v>
      </c>
      <c r="N100" s="8" t="s">
        <v>24</v>
      </c>
      <c r="O100" s="24">
        <f>P100*12+Q100</f>
        <v>50</v>
      </c>
      <c r="P100" s="23">
        <v>4</v>
      </c>
      <c r="Q100" s="24">
        <v>2</v>
      </c>
    </row>
    <row r="101" spans="4:17" s="2" customFormat="1" ht="15" customHeight="1">
      <c r="D101" s="10" t="s">
        <v>5</v>
      </c>
      <c r="E101" s="26">
        <v>81</v>
      </c>
      <c r="F101" s="2" t="s">
        <v>31</v>
      </c>
      <c r="N101" s="8" t="s">
        <v>25</v>
      </c>
      <c r="O101" s="24">
        <f>P101*12+Q101</f>
        <v>42</v>
      </c>
      <c r="P101" s="23">
        <v>3</v>
      </c>
      <c r="Q101" s="24">
        <v>6</v>
      </c>
    </row>
    <row r="102" spans="4:6" s="2" customFormat="1" ht="15" customHeight="1">
      <c r="D102" s="10" t="s">
        <v>5</v>
      </c>
      <c r="E102" s="26">
        <v>116.64</v>
      </c>
      <c r="F102" s="2" t="s">
        <v>35</v>
      </c>
    </row>
    <row r="103" spans="4:9" s="2" customFormat="1" ht="15" customHeight="1">
      <c r="D103" s="10" t="s">
        <v>5</v>
      </c>
      <c r="E103" s="27">
        <v>176.63</v>
      </c>
      <c r="F103" s="2" t="s">
        <v>54</v>
      </c>
      <c r="H103" s="4" t="s">
        <v>56</v>
      </c>
      <c r="I103" s="17">
        <v>1.33</v>
      </c>
    </row>
    <row r="104" spans="4:9" s="2" customFormat="1" ht="15" customHeight="1">
      <c r="D104" s="10" t="s">
        <v>5</v>
      </c>
      <c r="E104" s="27">
        <v>180</v>
      </c>
      <c r="F104" s="2" t="s">
        <v>55</v>
      </c>
      <c r="H104" s="4" t="s">
        <v>56</v>
      </c>
      <c r="I104" s="17">
        <v>1</v>
      </c>
    </row>
    <row r="105" spans="4:5" s="2" customFormat="1" ht="15" customHeight="1">
      <c r="D105" s="10"/>
      <c r="E105" s="35"/>
    </row>
    <row r="106" spans="4:12" s="2" customFormat="1" ht="15" customHeight="1">
      <c r="D106" s="10"/>
      <c r="E106" s="35"/>
      <c r="K106" s="45" t="s">
        <v>59</v>
      </c>
      <c r="L106" s="45"/>
    </row>
    <row r="107" spans="4:12" s="2" customFormat="1" ht="15" customHeight="1">
      <c r="D107" s="10"/>
      <c r="E107" s="35"/>
      <c r="K107" s="36" t="s">
        <v>57</v>
      </c>
      <c r="L107" s="37">
        <f>4/3</f>
        <v>1.3333333333333333</v>
      </c>
    </row>
    <row r="108" spans="4:12" s="2" customFormat="1" ht="15" customHeight="1">
      <c r="D108" s="10"/>
      <c r="E108" s="35"/>
      <c r="K108" s="36" t="s">
        <v>58</v>
      </c>
      <c r="L108" s="37">
        <v>1</v>
      </c>
    </row>
    <row r="109" spans="4:5" s="2" customFormat="1" ht="15" customHeight="1">
      <c r="D109" s="10"/>
      <c r="E109" s="35"/>
    </row>
    <row r="110" s="2" customFormat="1" ht="15" customHeight="1">
      <c r="D110" s="10"/>
    </row>
    <row r="111" spans="4:12" s="2" customFormat="1" ht="15" customHeight="1">
      <c r="D111" s="10" t="s">
        <v>5</v>
      </c>
      <c r="E111" s="17">
        <v>25</v>
      </c>
      <c r="F111" s="46" t="s">
        <v>83</v>
      </c>
      <c r="G111" s="46"/>
      <c r="H111" s="46"/>
      <c r="I111" s="46"/>
      <c r="J111" s="46"/>
      <c r="K111" s="46"/>
      <c r="L111" s="46"/>
    </row>
    <row r="112" spans="4:12" s="2" customFormat="1" ht="15" customHeight="1">
      <c r="D112" s="10"/>
      <c r="F112" s="46"/>
      <c r="G112" s="46"/>
      <c r="H112" s="46"/>
      <c r="I112" s="46"/>
      <c r="J112" s="46"/>
      <c r="K112" s="46"/>
      <c r="L112" s="46"/>
    </row>
    <row r="113" spans="4:6" s="2" customFormat="1" ht="15" customHeight="1">
      <c r="D113" s="10" t="s">
        <v>5</v>
      </c>
      <c r="E113" s="38">
        <v>16000</v>
      </c>
      <c r="F113" s="2" t="s">
        <v>68</v>
      </c>
    </row>
    <row r="114" spans="4:6" s="2" customFormat="1" ht="15" customHeight="1">
      <c r="D114" s="10" t="s">
        <v>5</v>
      </c>
      <c r="E114" s="38">
        <v>16500</v>
      </c>
      <c r="F114" s="2" t="s">
        <v>69</v>
      </c>
    </row>
    <row r="115" spans="4:12" s="2" customFormat="1" ht="15" customHeight="1">
      <c r="D115" s="10" t="s">
        <v>5</v>
      </c>
      <c r="E115" s="38">
        <v>517</v>
      </c>
      <c r="F115" s="46" t="s">
        <v>85</v>
      </c>
      <c r="G115" s="46"/>
      <c r="H115" s="46"/>
      <c r="I115" s="46"/>
      <c r="J115" s="46"/>
      <c r="K115" s="46"/>
      <c r="L115" s="46"/>
    </row>
    <row r="116" spans="4:12" s="2" customFormat="1" ht="15" customHeight="1">
      <c r="D116" s="10"/>
      <c r="E116" s="39"/>
      <c r="F116" s="46"/>
      <c r="G116" s="46"/>
      <c r="H116" s="46"/>
      <c r="I116" s="46"/>
      <c r="J116" s="46"/>
      <c r="K116" s="46"/>
      <c r="L116" s="46"/>
    </row>
    <row r="117" spans="4:5" s="2" customFormat="1" ht="15" customHeight="1">
      <c r="D117" s="10" t="s">
        <v>5</v>
      </c>
      <c r="E117" s="17">
        <v>0.9</v>
      </c>
    </row>
    <row r="118" spans="4:5" s="2" customFormat="1" ht="15" customHeight="1">
      <c r="D118" s="10"/>
      <c r="E118" s="11"/>
    </row>
    <row r="119" spans="2:5" s="2" customFormat="1" ht="15" customHeight="1">
      <c r="B119" s="9" t="s">
        <v>6</v>
      </c>
      <c r="D119" s="10"/>
      <c r="E119" s="39"/>
    </row>
    <row r="120" spans="2:5" s="2" customFormat="1" ht="15" customHeight="1">
      <c r="B120" s="9" t="s">
        <v>2</v>
      </c>
      <c r="D120" s="2" t="s">
        <v>86</v>
      </c>
      <c r="E120" s="39"/>
    </row>
    <row r="121" spans="4:5" s="2" customFormat="1" ht="15" customHeight="1">
      <c r="D121" s="10"/>
      <c r="E121" s="39"/>
    </row>
    <row r="122" spans="4:13" s="2" customFormat="1" ht="15" customHeight="1">
      <c r="D122" s="10" t="s">
        <v>5</v>
      </c>
      <c r="E122" s="39" t="str">
        <f>ROUND(E113,2)&amp;" + ( "&amp;ROUND(E113,2)&amp;" + "&amp;ROUND(E114,2)&amp;" ) / "&amp;ROUND(E111,2)&amp;" * "&amp;ROUND(E102,2)&amp;" / 12  =  "&amp;ROUND(M122,2)&amp;" kip-ft"</f>
        <v>16000 + ( 16000 + 16500 ) / 25 * 116.64 / 12  =  28636 kip-ft</v>
      </c>
      <c r="M122" s="2">
        <f>E113+(E113+E114)/E111*E102/12</f>
        <v>28636</v>
      </c>
    </row>
    <row r="123" spans="4:5" s="2" customFormat="1" ht="15" customHeight="1">
      <c r="D123" s="10"/>
      <c r="E123" s="39"/>
    </row>
    <row r="124" spans="2:4" s="2" customFormat="1" ht="15" customHeight="1">
      <c r="B124" s="9" t="s">
        <v>3</v>
      </c>
      <c r="D124" s="2" t="s">
        <v>39</v>
      </c>
    </row>
    <row r="125" spans="4:13" s="2" customFormat="1" ht="15" customHeight="1">
      <c r="D125" s="10" t="s">
        <v>5</v>
      </c>
      <c r="E125" s="39" t="str">
        <f>" 2/3 * "&amp;ROUND(M122,2)&amp;" / "&amp;E95&amp;" = "&amp;ROUND(M125,2)&amp;" kip-ft"</f>
        <v> 2/3 * 28636 / 3 = 6363.56 kip-ft</v>
      </c>
      <c r="M125" s="5">
        <f>2/3*M122/E95</f>
        <v>6363.555555555555</v>
      </c>
    </row>
    <row r="126" spans="4:13" s="2" customFormat="1" ht="15" customHeight="1">
      <c r="D126" s="10" t="s">
        <v>5</v>
      </c>
      <c r="E126" s="39" t="str">
        <f>" 1/3 * "&amp;ROUND(M122,2)&amp;" / "&amp;E96&amp;" = "&amp;ROUND(M126,2)&amp;" kip-ft"</f>
        <v> 1/3 * 28636 / 2 = 4772.67 kip-ft</v>
      </c>
      <c r="M126" s="5">
        <f>1/3*M122/E96</f>
        <v>4772.666666666666</v>
      </c>
    </row>
    <row r="127" spans="4:13" s="2" customFormat="1" ht="15" customHeight="1">
      <c r="D127" s="10" t="s">
        <v>5</v>
      </c>
      <c r="E127" s="39" t="str">
        <f>ROUND(M122,2)&amp;" / ("&amp;E95&amp;" + "&amp;E96&amp;" )= "&amp;ROUND(M127,2)&amp;" kip-ft"</f>
        <v>28636 / (3 + 2 )= 5727.2 kip-ft</v>
      </c>
      <c r="I127" s="10" t="s">
        <v>5</v>
      </c>
      <c r="J127" s="5">
        <f>MAX(M125,M127)</f>
        <v>6363.555555555555</v>
      </c>
      <c r="K127" s="2" t="s">
        <v>36</v>
      </c>
      <c r="M127" s="2">
        <f>M122/(E95+E96)</f>
        <v>5727.2</v>
      </c>
    </row>
    <row r="128" spans="4:5" s="2" customFormat="1" ht="15" customHeight="1">
      <c r="D128" s="10"/>
      <c r="E128" s="39"/>
    </row>
    <row r="129" spans="4:13" s="2" customFormat="1" ht="15" customHeight="1">
      <c r="D129" s="10" t="s">
        <v>5</v>
      </c>
      <c r="E129" s="28">
        <f>I103*E103</f>
        <v>234.9179</v>
      </c>
      <c r="F129" s="2" t="s">
        <v>60</v>
      </c>
      <c r="G129" s="10" t="s">
        <v>5</v>
      </c>
      <c r="H129" s="2" t="str">
        <f>ROUND(E130,2)&amp;" / ("&amp;ROUND(E129,2)&amp;" + "&amp;ROUND(E130,2)&amp;" ) = "&amp;ROUND(M129,3)</f>
        <v>180 / (234.92 + 180 ) = 0.434</v>
      </c>
      <c r="M129" s="5">
        <f>E130/(E129+E130)</f>
        <v>0.43382076309554246</v>
      </c>
    </row>
    <row r="130" spans="4:13" s="2" customFormat="1" ht="15" customHeight="1">
      <c r="D130" s="10" t="s">
        <v>5</v>
      </c>
      <c r="E130" s="28">
        <f>E104*I104</f>
        <v>180</v>
      </c>
      <c r="F130" s="2" t="s">
        <v>60</v>
      </c>
      <c r="G130" s="10" t="s">
        <v>5</v>
      </c>
      <c r="H130" s="2" t="str">
        <f>ROUND(E129,2)&amp;" / ("&amp;ROUND(E129,2)&amp;" + "&amp;ROUND(E130,2)&amp;" ) = "&amp;ROUND(M130,3)</f>
        <v>234.92 / (234.92 + 180 ) = 0.566</v>
      </c>
      <c r="K130" s="10" t="s">
        <v>5</v>
      </c>
      <c r="L130" s="40">
        <f>MAX(M129,M130)</f>
        <v>0.5661792369044575</v>
      </c>
      <c r="M130" s="5">
        <f>E129/(E129+E130)</f>
        <v>0.5661792369044575</v>
      </c>
    </row>
    <row r="131" spans="4:7" s="2" customFormat="1" ht="15" customHeight="1">
      <c r="D131" s="2" t="s">
        <v>38</v>
      </c>
      <c r="F131" s="4"/>
      <c r="G131" s="11"/>
    </row>
    <row r="132" spans="4:13" s="2" customFormat="1" ht="15" customHeight="1">
      <c r="D132" s="10" t="s">
        <v>5</v>
      </c>
      <c r="E132" s="29" t="str">
        <f>ROUND(L130,3)&amp;" * "&amp;ROUND(J127,2)&amp;"  - "&amp;ROUND(E117,2)&amp;" * "&amp;ROUND(E115,2)&amp;"  =  "&amp;ROUND(M132,2)&amp;" ft-kips per girder"</f>
        <v>0.566 * 6363.56  - 0.9 * 517  =  3137.61 ft-kips per girder</v>
      </c>
      <c r="F132" s="4"/>
      <c r="M132" s="5">
        <f>L130*J127-E117*E115</f>
        <v>3137.613028443565</v>
      </c>
    </row>
    <row r="133" spans="4:7" s="2" customFormat="1" ht="15" customHeight="1">
      <c r="D133" s="10"/>
      <c r="F133" s="4"/>
      <c r="G133" s="11"/>
    </row>
    <row r="134" spans="2:7" s="2" customFormat="1" ht="15" customHeight="1">
      <c r="B134" s="9" t="s">
        <v>8</v>
      </c>
      <c r="D134" s="2" t="s">
        <v>40</v>
      </c>
      <c r="F134" s="4"/>
      <c r="G134" s="11"/>
    </row>
    <row r="135" spans="4:6" s="2" customFormat="1" ht="15" customHeight="1">
      <c r="D135" s="4" t="s">
        <v>62</v>
      </c>
      <c r="E135" s="26">
        <v>3</v>
      </c>
      <c r="F135" s="2" t="s">
        <v>37</v>
      </c>
    </row>
    <row r="136" spans="4:13" s="2" customFormat="1" ht="15" customHeight="1">
      <c r="D136" s="10" t="s">
        <v>5</v>
      </c>
      <c r="E136" s="2" t="str">
        <f>ROUND(E98,2)&amp;" - 0.5 +  "&amp;ROUND(H97,3)&amp;" - "&amp;ROUND(E135,2)&amp;" = "&amp;ROUND(M136,3)&amp;" ''"</f>
        <v>9.5 - 0.5 +  82.625 - 3 = 88.625 ''</v>
      </c>
      <c r="F136" s="4"/>
      <c r="G136" s="11"/>
      <c r="H136" s="4" t="s">
        <v>41</v>
      </c>
      <c r="I136" s="10"/>
      <c r="J136" s="10" t="s">
        <v>5</v>
      </c>
      <c r="K136" s="34">
        <f>E93</f>
        <v>243</v>
      </c>
      <c r="M136" s="30">
        <f>E98+H97-0.5-E135</f>
        <v>88.625</v>
      </c>
    </row>
    <row r="137" spans="4:13" s="31" customFormat="1" ht="15" customHeight="1">
      <c r="D137" s="31" t="str">
        <f>"Number of extended strand required = 12 * "&amp;ROUND(M132,2)&amp;" / ( 0.9 * "&amp;ROUND(E94,2)&amp;" * "&amp;ROUND(J91,3)&amp;" * "&amp;ROUND(K136,2)&amp;" * "&amp;ROUND(M136,3)&amp;" )  = "&amp;ROUND(M137,1)&amp;" strands"</f>
        <v>Number of extended strand required = 12 * 3137.61 / ( 0.9 * 1 * 0.217 * 243 * 88.625 )  = 9 strands</v>
      </c>
      <c r="M137" s="32">
        <f>12*M132/(0.9*E94*J91*K136*M136)</f>
        <v>8.951913161349388</v>
      </c>
    </row>
    <row r="138" spans="5:10" s="2" customFormat="1" ht="15" customHeight="1">
      <c r="E138" s="4" t="s">
        <v>9</v>
      </c>
      <c r="F138" s="10" t="s">
        <v>5</v>
      </c>
      <c r="G138" s="21">
        <v>10</v>
      </c>
      <c r="H138" s="2" t="str">
        <f>"extend  "&amp;G138&amp;" strands"</f>
        <v>extend  10 strands</v>
      </c>
      <c r="J138" s="2" t="s">
        <v>61</v>
      </c>
    </row>
    <row r="139" spans="2:4" s="31" customFormat="1" ht="15" customHeight="1">
      <c r="B139" s="9" t="s">
        <v>87</v>
      </c>
      <c r="D139" s="2" t="s">
        <v>51</v>
      </c>
    </row>
    <row r="140" spans="4:6" s="2" customFormat="1" ht="15" customHeight="1">
      <c r="D140" s="4" t="s">
        <v>62</v>
      </c>
      <c r="E140" s="26">
        <v>3</v>
      </c>
      <c r="F140" s="2" t="s">
        <v>37</v>
      </c>
    </row>
    <row r="141" s="31" customFormat="1" ht="15" customHeight="1">
      <c r="D141" s="31" t="s">
        <v>42</v>
      </c>
    </row>
    <row r="142" s="31" customFormat="1" ht="15" customHeight="1"/>
    <row r="143" s="31" customFormat="1" ht="15" customHeight="1">
      <c r="C143" s="2" t="s">
        <v>4</v>
      </c>
    </row>
    <row r="144" spans="4:13" s="31" customFormat="1" ht="15" customHeight="1">
      <c r="D144" s="10" t="s">
        <v>5</v>
      </c>
      <c r="E144" s="31" t="s">
        <v>43</v>
      </c>
      <c r="I144" s="10" t="s">
        <v>5</v>
      </c>
      <c r="J144" s="31" t="str">
        <f>G138&amp;" * "&amp;ROUND(J91,3)&amp;" = "&amp;ROUND(M144,3)&amp;" in^2"</f>
        <v>10 * 0.217 = 2.17 in^2</v>
      </c>
      <c r="M144" s="31">
        <f>G138*J91</f>
        <v>2.17</v>
      </c>
    </row>
    <row r="145" spans="4:5" s="31" customFormat="1" ht="15" customHeight="1">
      <c r="D145" s="10" t="s">
        <v>5</v>
      </c>
      <c r="E145" s="31" t="s">
        <v>44</v>
      </c>
    </row>
    <row r="146" spans="5:13" s="31" customFormat="1" ht="15" customHeight="1">
      <c r="E146" s="10" t="s">
        <v>5</v>
      </c>
      <c r="F146" s="31" t="str">
        <f>ROUND(E98,2)&amp;" - 0.5 +  "&amp;ROUND(H97,3)&amp;" - "&amp;ROUND(E140,2)&amp;" = "&amp;ROUND(M146,3)&amp;" ''"</f>
        <v>9.5 - 0.5 +  82.625 - 3 = 88.625 ''</v>
      </c>
      <c r="M146" s="33">
        <f>E98+H97-0.5-E140</f>
        <v>88.625</v>
      </c>
    </row>
    <row r="147" s="31" customFormat="1" ht="15" customHeight="1">
      <c r="D147" s="10"/>
    </row>
    <row r="148" s="31" customFormat="1" ht="15" customHeight="1">
      <c r="D148" s="31" t="s">
        <v>45</v>
      </c>
    </row>
    <row r="149" spans="4:9" s="31" customFormat="1" ht="15" customHeight="1">
      <c r="D149" s="10"/>
      <c r="I149" s="52" t="s">
        <v>88</v>
      </c>
    </row>
    <row r="150" s="31" customFormat="1" ht="15" customHeight="1"/>
    <row r="151" s="31" customFormat="1" ht="15" customHeight="1">
      <c r="K151" s="31" t="s">
        <v>88</v>
      </c>
    </row>
    <row r="152" s="31" customFormat="1" ht="15" customHeight="1"/>
    <row r="153" spans="4:14" s="31" customFormat="1" ht="15" customHeight="1">
      <c r="D153" s="53" t="s">
        <v>5</v>
      </c>
      <c r="E153" s="54">
        <f>E90</f>
        <v>4</v>
      </c>
      <c r="G153" s="53" t="s">
        <v>5</v>
      </c>
      <c r="H153" s="31" t="str">
        <f>" 1.3 * "&amp;ROUND(E153,2)&amp;" = "&amp;ROUND(M153,2)&amp;" ksi"</f>
        <v> 1.3 * 4 = 5.2 ksi</v>
      </c>
      <c r="J153" s="53" t="s">
        <v>5</v>
      </c>
      <c r="K153" s="7">
        <f>IF(N153&gt;4000,IF(ROUND((0.85-0.05*(N153-4000)/1000),3)&lt;0.65,0.65,ROUND((0.85-0.05*(N153-4000)/1000),3)),0.85)</f>
        <v>0.79</v>
      </c>
      <c r="M153" s="16">
        <f>1.3*E153</f>
        <v>5.2</v>
      </c>
      <c r="N153" s="31">
        <f>M153*1000</f>
        <v>5200</v>
      </c>
    </row>
    <row r="154" spans="4:13" s="31" customFormat="1" ht="15" customHeight="1">
      <c r="D154" s="53" t="s">
        <v>5</v>
      </c>
      <c r="E154" s="31" t="str">
        <f>ROUND(M144,3)&amp;" * "&amp;ROUND(E93,2)&amp;" /  0.85 *  "&amp;ROUND(M153,2)&amp;" * "&amp;ROUND(K153,2)&amp;" * "&amp;ROUND(E101,2)&amp;"  = "&amp;ROUND(M154,3)&amp;" ''"</f>
        <v>2.17 * 243 /  0.85 *  5.2 * 0.79 * 81  = 1.864 ''</v>
      </c>
      <c r="M154" s="33">
        <f>M144*E93/(0.85*M153*K153*E101)</f>
        <v>1.864367947763331</v>
      </c>
    </row>
    <row r="155" spans="4:13" s="31" customFormat="1" ht="15" customHeight="1">
      <c r="D155" s="53" t="s">
        <v>5</v>
      </c>
      <c r="E155" s="31" t="str">
        <f>ROUND(K153,2)&amp;" * "&amp;ROUND(M154,3)&amp;" = "&amp;ROUND(M155,3)&amp;" ''"</f>
        <v>0.79 * 1.864 = 1.473 ''</v>
      </c>
      <c r="H155" s="31" t="s">
        <v>46</v>
      </c>
      <c r="M155" s="32">
        <f>K153*M154</f>
        <v>1.4728506787330315</v>
      </c>
    </row>
    <row r="156" spans="4:13" s="31" customFormat="1" ht="15" customHeight="1">
      <c r="D156" s="53" t="s">
        <v>5</v>
      </c>
      <c r="E156" s="31" t="str">
        <f>ROUND(M144,3)&amp;" * "&amp;ROUND(E93,2)&amp;" * ( "&amp;ROUND(M146,3)&amp;" - "&amp;ROUND(M155,3)&amp;" / 2 )/12  = "&amp;ROUND(M156,2)&amp;" kip-ft."</f>
        <v>2.17 * 243 * ( 88.625 - 1.473 / 2 )/12  = 3862.04 kip-ft.</v>
      </c>
      <c r="M156" s="32">
        <f>M144*E93*(M146-M155/2)/12</f>
        <v>3862.0436920248862</v>
      </c>
    </row>
    <row r="157" spans="4:13" s="31" customFormat="1" ht="15" customHeight="1">
      <c r="D157" s="53" t="s">
        <v>5</v>
      </c>
      <c r="E157" s="31" t="str">
        <f>ROUND(E94,2)&amp;" * "&amp;ROUND(M156,2)&amp;" = "&amp;ROUND(M157,2)&amp;" kip-ft."</f>
        <v>1 * 3862.04 = 3862.04 kip-ft.</v>
      </c>
      <c r="H157" s="31" t="str">
        <f>IF(M157&gt;=M132," &gt; = "&amp;ROUND(M132,2)&amp;" ft-kips  "," &lt; "&amp;ROUND(M132,2)&amp;" ft-kips  ")</f>
        <v> &gt; = 3137.61 ft-kips  </v>
      </c>
      <c r="J157" s="41" t="str">
        <f>IF(M157&gt;=M132," OK ","NG")</f>
        <v> OK </v>
      </c>
      <c r="M157" s="32">
        <f>E94*M156</f>
        <v>3862.0436920248862</v>
      </c>
    </row>
    <row r="158" s="31" customFormat="1"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sheetData>
  <mergeCells count="12">
    <mergeCell ref="C5:L6"/>
    <mergeCell ref="C7:L8"/>
    <mergeCell ref="C9:L10"/>
    <mergeCell ref="C53:L54"/>
    <mergeCell ref="C21:L22"/>
    <mergeCell ref="C23:L25"/>
    <mergeCell ref="C34:L36"/>
    <mergeCell ref="C26:L27"/>
    <mergeCell ref="K106:L106"/>
    <mergeCell ref="F111:L112"/>
    <mergeCell ref="D83:L84"/>
    <mergeCell ref="F115:L116"/>
  </mergeCells>
  <conditionalFormatting sqref="J157">
    <cfRule type="cellIs" priority="1" dxfId="0" operator="equal" stopIfTrue="1">
      <formula>"NG"</formula>
    </cfRule>
  </conditionalFormatting>
  <printOptions/>
  <pageMargins left="0.75" right="0.75" top="1" bottom="1" header="0.5" footer="0.5"/>
  <pageSetup horizontalDpi="120" verticalDpi="120" orientation="portrait" r:id="rId96"/>
  <headerFooter alignWithMargins="0">
    <oddFooter>&amp;LFile Name :  &amp;F
&amp;A&amp;CPage &amp;P</oddFooter>
  </headerFooter>
  <rowBreaks count="2" manualBreakCount="2">
    <brk id="85" max="255" man="1"/>
    <brk id="118" max="255" man="1"/>
  </rowBreaks>
  <drawing r:id="rId95"/>
  <legacyDrawing r:id="rId94"/>
  <oleObjects>
    <oleObject progId="Equation.3" shapeId="32135811" r:id="rId1"/>
    <oleObject progId="Equation.3" shapeId="32135812" r:id="rId2"/>
    <oleObject progId="Equation.3" shapeId="230581" r:id="rId3"/>
    <oleObject progId="Equation.3" shapeId="494149" r:id="rId4"/>
    <oleObject progId="Equation.3" shapeId="554653" r:id="rId5"/>
    <oleObject progId="Equation.3" shapeId="1220366" r:id="rId6"/>
    <oleObject progId="Equation.3" shapeId="76186767" r:id="rId7"/>
    <oleObject progId="Equation.3" shapeId="34304525" r:id="rId8"/>
    <oleObject progId="Equation.3" shapeId="34544234" r:id="rId9"/>
    <oleObject progId="Equation.3" shapeId="34558913" r:id="rId10"/>
    <oleObject progId="Equation.3" shapeId="34562754" r:id="rId11"/>
    <oleObject progId="Equation.3" shapeId="34568943" r:id="rId12"/>
    <oleObject progId="Equation.3" shapeId="34578266" r:id="rId13"/>
    <oleObject progId="Equation.3" shapeId="34585153" r:id="rId14"/>
    <oleObject progId="Equation.3" shapeId="34602584" r:id="rId15"/>
    <oleObject progId="Equation.3" shapeId="34604074" r:id="rId16"/>
    <oleObject progId="Equation.3" shapeId="34606538" r:id="rId17"/>
    <oleObject progId="Equation.3" shapeId="34608027" r:id="rId18"/>
    <oleObject progId="Equation.3" shapeId="37881664" r:id="rId19"/>
    <oleObject progId="Equation.3" shapeId="37891165" r:id="rId20"/>
    <oleObject progId="Equation.3" shapeId="37895556" r:id="rId21"/>
    <oleObject progId="Equation.3" shapeId="38005938" r:id="rId22"/>
    <oleObject progId="Equation.3" shapeId="38063574" r:id="rId23"/>
    <oleObject progId="Equation.3" shapeId="38092580" r:id="rId24"/>
    <oleObject progId="Equation.3" shapeId="38097278" r:id="rId25"/>
    <oleObject progId="Equation.3" shapeId="38462567" r:id="rId26"/>
    <oleObject progId="Equation.3" shapeId="38477436" r:id="rId27"/>
    <oleObject progId="Equation.3" shapeId="38478893" r:id="rId28"/>
    <oleObject progId="Equation.3" shapeId="38483536" r:id="rId29"/>
    <oleObject progId="Equation.3" shapeId="38505195" r:id="rId30"/>
    <oleObject progId="Equation.3" shapeId="38508250" r:id="rId31"/>
    <oleObject progId="Equation.3" shapeId="38530250" r:id="rId32"/>
    <oleObject progId="Equation.3" shapeId="38536962" r:id="rId33"/>
    <oleObject progId="Equation.3" shapeId="38547478" r:id="rId34"/>
    <oleObject progId="Equation.3" shapeId="38775426" r:id="rId35"/>
    <oleObject progId="Equation.3" shapeId="38781069" r:id="rId36"/>
    <oleObject progId="Equation.3" shapeId="38785448" r:id="rId37"/>
    <oleObject progId="Equation.3" shapeId="38788916" r:id="rId38"/>
    <oleObject progId="Equation.3" shapeId="34611342" r:id="rId39"/>
    <oleObject progId="Equation.3" shapeId="34612262" r:id="rId40"/>
    <oleObject progId="Equation.3" shapeId="38550430" r:id="rId41"/>
    <oleObject progId="Equation.3" shapeId="38552468" r:id="rId42"/>
    <oleObject progId="Equation.3" shapeId="38554413" r:id="rId43"/>
    <oleObject progId="Equation.3" shapeId="38556265" r:id="rId44"/>
    <oleObject progId="Equation.3" shapeId="38922735" r:id="rId45"/>
    <oleObject progId="Equation.3" shapeId="38941519" r:id="rId46"/>
    <oleObject progId="Equation.3" shapeId="38948025" r:id="rId47"/>
    <oleObject progId="Equation.3" shapeId="38951944" r:id="rId48"/>
    <oleObject progId="Equation.3" shapeId="38953958" r:id="rId49"/>
    <oleObject progId="Equation.3" shapeId="38959662" r:id="rId50"/>
    <oleObject progId="Equation.3" shapeId="38962983" r:id="rId51"/>
    <oleObject progId="Equation.3" shapeId="38968548" r:id="rId52"/>
    <oleObject progId="Equation.3" shapeId="38968718" r:id="rId53"/>
    <oleObject progId="Equation.3" shapeId="38977693" r:id="rId54"/>
    <oleObject progId="Equation.3" shapeId="38994236" r:id="rId55"/>
    <oleObject progId="Equation.3" shapeId="38995084" r:id="rId56"/>
    <oleObject progId="Equation.3" shapeId="38999987" r:id="rId57"/>
    <oleObject progId="Equation.3" shapeId="39044229" r:id="rId58"/>
    <oleObject progId="Equation.3" shapeId="39093124" r:id="rId59"/>
    <oleObject progId="Equation.3" shapeId="39111126" r:id="rId60"/>
    <oleObject progId="Equation.3" shapeId="39148179" r:id="rId61"/>
    <oleObject progId="Equation.3" shapeId="39156901" r:id="rId62"/>
    <oleObject progId="Equation.3" shapeId="39167044" r:id="rId63"/>
    <oleObject progId="Equation.3" shapeId="39175583" r:id="rId64"/>
    <oleObject progId="Equation.3" shapeId="39175899" r:id="rId65"/>
    <oleObject progId="Equation.3" shapeId="39179925" r:id="rId66"/>
    <oleObject progId="Equation.3" shapeId="39202586" r:id="rId67"/>
    <oleObject progId="Equation.3" shapeId="39204317" r:id="rId68"/>
    <oleObject progId="Equation.3" shapeId="39207696" r:id="rId69"/>
    <oleObject progId="Equation.3" shapeId="39223889" r:id="rId70"/>
    <oleObject progId="Equation.3" shapeId="39227759" r:id="rId71"/>
    <oleObject progId="Equation.3" shapeId="39231694" r:id="rId72"/>
    <oleObject progId="Equation.3" shapeId="39238445" r:id="rId73"/>
    <oleObject progId="Equation.3" shapeId="39242771" r:id="rId74"/>
    <oleObject progId="Equation.3" shapeId="39354698" r:id="rId75"/>
    <oleObject progId="Equation.3" shapeId="39368806" r:id="rId76"/>
    <oleObject progId="Equation.3" shapeId="39371583" r:id="rId77"/>
    <oleObject progId="Equation.3" shapeId="39390952" r:id="rId78"/>
    <oleObject progId="Equation.3" shapeId="39489493" r:id="rId79"/>
    <oleObject progId="Equation.3" shapeId="39496023" r:id="rId80"/>
    <oleObject progId="Equation.3" shapeId="39506893" r:id="rId81"/>
    <oleObject progId="Equation.3" shapeId="39512838" r:id="rId82"/>
    <oleObject progId="Equation.3" shapeId="39516843" r:id="rId83"/>
    <oleObject progId="Equation.3" shapeId="39525547" r:id="rId84"/>
    <oleObject progId="Equation.3" shapeId="39529734" r:id="rId85"/>
    <oleObject progId="Equation.3" shapeId="39544506" r:id="rId86"/>
    <oleObject progId="Equation.3" shapeId="39546677" r:id="rId87"/>
    <oleObject progId="Equation.3" shapeId="39551227" r:id="rId88"/>
    <oleObject progId="Equation.3" shapeId="39558085" r:id="rId89"/>
    <oleObject progId="Equation.3" shapeId="39645981" r:id="rId90"/>
    <oleObject progId="Equation.3" shapeId="39653136" r:id="rId91"/>
    <oleObject progId="Equation.3" shapeId="39684989" r:id="rId92"/>
    <oleObject progId="Equation.3" shapeId="39717883" r:id="rId9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leech</dc:creator>
  <cp:keywords/>
  <dc:description/>
  <cp:lastModifiedBy>Chyuan-Shen Lee</cp:lastModifiedBy>
  <cp:lastPrinted>2008-02-22T00:22:39Z</cp:lastPrinted>
  <dcterms:created xsi:type="dcterms:W3CDTF">2005-10-21T15:30:20Z</dcterms:created>
  <dcterms:modified xsi:type="dcterms:W3CDTF">2008-02-22T00:22:48Z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ReviewCycle">
    <vt:i4>139346742</vt:i4>
  </property>
  <property fmtid="{D5CDD505-2E9C-101B-9397-08002B2CF9AE}" pid="4" name="_NewReviewCyc">
    <vt:lpwstr/>
  </property>
  <property fmtid="{D5CDD505-2E9C-101B-9397-08002B2CF9AE}" pid="5" name="_EmailSubje">
    <vt:lpwstr> 'Design Memorandum - Extended Strands'</vt:lpwstr>
  </property>
  <property fmtid="{D5CDD505-2E9C-101B-9397-08002B2CF9AE}" pid="6" name="_AuthorEma">
    <vt:lpwstr>KhalegB@wsdot.wa.gov</vt:lpwstr>
  </property>
  <property fmtid="{D5CDD505-2E9C-101B-9397-08002B2CF9AE}" pid="7" name="_AuthorEmailDisplayNa">
    <vt:lpwstr>Khaleghi, Bijan</vt:lpwstr>
  </property>
  <property fmtid="{D5CDD505-2E9C-101B-9397-08002B2CF9AE}" pid="8" name="_EmailEntry">
    <vt:lpwstr>00000000351B4F1E54FDD011B27700805F4CEB240700C10C7149067AD011B26D00805F4CEB240000003001C8000065B89AD5EEC76F4EB35B571D51E64D14000003767FC60000</vt:lpwstr>
  </property>
</Properties>
</file>